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sike\Desktop\Dissemination\"/>
    </mc:Choice>
  </mc:AlternateContent>
  <bookViews>
    <workbookView xWindow="0" yWindow="0" windowWidth="25095" windowHeight="11760" firstSheet="4" activeTab="1"/>
  </bookViews>
  <sheets>
    <sheet name="Table 1.0" sheetId="5" r:id="rId1"/>
    <sheet name="Table 2.1 " sheetId="1" r:id="rId2"/>
    <sheet name="Table 2.2" sheetId="4" r:id="rId3"/>
    <sheet name="Table 2.3" sheetId="18" r:id="rId4"/>
    <sheet name="Table 3.1 A &amp; 3.1B" sheetId="2" r:id="rId5"/>
    <sheet name="Table 3.2 A &amp; 3.2 B" sheetId="3" r:id="rId6"/>
    <sheet name="Table 4.1A" sheetId="20" r:id="rId7"/>
    <sheet name="Table B" sheetId="16" r:id="rId8"/>
    <sheet name="Table 4.1 B" sheetId="22" r:id="rId9"/>
    <sheet name="Table C1" sheetId="17" r:id="rId10"/>
    <sheet name="Table C2" sheetId="14" r:id="rId1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2" l="1"/>
  <c r="C46" i="5"/>
  <c r="D46" i="5"/>
  <c r="E46" i="5"/>
  <c r="E47" i="5" s="1"/>
  <c r="F46" i="5"/>
  <c r="F47" i="5" s="1"/>
  <c r="G46" i="5"/>
  <c r="H46" i="5"/>
  <c r="I46" i="5"/>
  <c r="I47" i="5" s="1"/>
  <c r="C47" i="5"/>
  <c r="D47" i="5"/>
  <c r="G47" i="5"/>
  <c r="H47" i="5"/>
  <c r="B47" i="5"/>
  <c r="B46" i="5"/>
  <c r="F3" i="22" l="1"/>
  <c r="F4" i="22"/>
  <c r="F5" i="22"/>
  <c r="F6" i="22"/>
  <c r="F7" i="22"/>
  <c r="F8" i="22"/>
  <c r="F9" i="22"/>
  <c r="F10" i="22"/>
  <c r="F11" i="22"/>
  <c r="F12" i="22"/>
  <c r="F13" i="22"/>
  <c r="F14" i="22"/>
  <c r="F15" i="22"/>
  <c r="F16" i="22"/>
  <c r="F17" i="22"/>
  <c r="F18" i="22"/>
  <c r="F19" i="22"/>
  <c r="F20" i="22"/>
  <c r="F21" i="22"/>
  <c r="F22" i="22"/>
  <c r="F23" i="22"/>
  <c r="F24" i="22"/>
  <c r="F25" i="22"/>
  <c r="F26" i="22"/>
  <c r="F31" i="22"/>
  <c r="F32" i="22"/>
  <c r="F33" i="22"/>
  <c r="F34" i="22"/>
  <c r="F35" i="22"/>
  <c r="F36" i="22"/>
  <c r="F37" i="22"/>
  <c r="F38" i="22"/>
  <c r="F39" i="22"/>
  <c r="F40" i="22"/>
  <c r="F41" i="22"/>
  <c r="F42" i="22"/>
  <c r="F43" i="22"/>
  <c r="F44" i="22"/>
  <c r="F45" i="22"/>
  <c r="F46" i="22"/>
  <c r="F47" i="22"/>
  <c r="F48" i="22"/>
  <c r="F49" i="22"/>
  <c r="F50" i="22"/>
  <c r="F51" i="22"/>
  <c r="F52" i="22"/>
  <c r="F53" i="22"/>
  <c r="F54" i="22"/>
  <c r="F55" i="22"/>
  <c r="F56" i="22"/>
  <c r="F58" i="22"/>
  <c r="F59" i="22"/>
  <c r="F60" i="22"/>
  <c r="E3" i="22"/>
  <c r="E4" i="22"/>
  <c r="E5" i="22"/>
  <c r="E6" i="22"/>
  <c r="E7" i="22"/>
  <c r="E8" i="22"/>
  <c r="E9" i="22"/>
  <c r="E10" i="22"/>
  <c r="E11" i="22"/>
  <c r="E12" i="22"/>
  <c r="E13" i="22"/>
  <c r="E14" i="22"/>
  <c r="E15" i="22"/>
  <c r="E16" i="22"/>
  <c r="E17" i="22"/>
  <c r="E18" i="22"/>
  <c r="E19" i="22"/>
  <c r="E20" i="22"/>
  <c r="E21" i="22"/>
  <c r="E22" i="22"/>
  <c r="E23" i="22"/>
  <c r="E24" i="22"/>
  <c r="E25" i="22"/>
  <c r="E26" i="22"/>
  <c r="E31" i="22"/>
  <c r="E32" i="22"/>
  <c r="E33" i="22"/>
  <c r="E34" i="22"/>
  <c r="E35" i="22"/>
  <c r="E36" i="22"/>
  <c r="E37" i="22"/>
  <c r="E38" i="22"/>
  <c r="E39" i="22"/>
  <c r="E40" i="22"/>
  <c r="E41" i="22"/>
  <c r="E42" i="22"/>
  <c r="E43" i="22"/>
  <c r="E44" i="22"/>
  <c r="E45" i="22"/>
  <c r="E46" i="22"/>
  <c r="E47" i="22"/>
  <c r="E48" i="22"/>
  <c r="E49" i="22"/>
  <c r="E50" i="22"/>
  <c r="E51" i="22"/>
  <c r="E52" i="22"/>
  <c r="E53" i="22"/>
  <c r="E54" i="22"/>
  <c r="E55" i="22"/>
  <c r="E56" i="22"/>
  <c r="E58" i="22"/>
  <c r="F2" i="22"/>
  <c r="E2" i="22"/>
  <c r="D57" i="22"/>
  <c r="F57" i="22" s="1"/>
  <c r="D58" i="22"/>
  <c r="D56" i="22"/>
  <c r="E55" i="20"/>
  <c r="E56" i="20"/>
  <c r="E59" i="20"/>
  <c r="F4" i="20"/>
  <c r="F5" i="20"/>
  <c r="F6" i="20"/>
  <c r="F7" i="20"/>
  <c r="F8" i="20"/>
  <c r="F9" i="20"/>
  <c r="F10" i="20"/>
  <c r="F11" i="20"/>
  <c r="F12" i="20"/>
  <c r="F13" i="20"/>
  <c r="F14" i="20"/>
  <c r="F15" i="20"/>
  <c r="F16" i="20"/>
  <c r="F17" i="20"/>
  <c r="F18" i="20"/>
  <c r="F19" i="20"/>
  <c r="F20" i="20"/>
  <c r="F21" i="20"/>
  <c r="F22" i="20"/>
  <c r="F23" i="20"/>
  <c r="F24" i="20"/>
  <c r="F25" i="20"/>
  <c r="F26" i="20"/>
  <c r="F27" i="20"/>
  <c r="F32" i="20"/>
  <c r="F33" i="20"/>
  <c r="F34" i="20"/>
  <c r="F35" i="20"/>
  <c r="F36" i="20"/>
  <c r="F37" i="20"/>
  <c r="F38" i="20"/>
  <c r="F39" i="20"/>
  <c r="F40" i="20"/>
  <c r="F41" i="20"/>
  <c r="F42" i="20"/>
  <c r="F43" i="20"/>
  <c r="F44" i="20"/>
  <c r="F45" i="20"/>
  <c r="F46" i="20"/>
  <c r="F47" i="20"/>
  <c r="F48" i="20"/>
  <c r="F49" i="20"/>
  <c r="F50" i="20"/>
  <c r="F51" i="20"/>
  <c r="F52" i="20"/>
  <c r="F53" i="20"/>
  <c r="F54" i="20"/>
  <c r="F55" i="20"/>
  <c r="F56" i="20"/>
  <c r="F59" i="20"/>
  <c r="F60" i="20"/>
  <c r="F61" i="20"/>
  <c r="F3" i="20"/>
  <c r="E4" i="20"/>
  <c r="E5" i="20"/>
  <c r="E6" i="20"/>
  <c r="E7" i="20"/>
  <c r="E8" i="20"/>
  <c r="E9" i="20"/>
  <c r="E10" i="20"/>
  <c r="E11" i="20"/>
  <c r="E12" i="20"/>
  <c r="E13" i="20"/>
  <c r="E14" i="20"/>
  <c r="E15" i="20"/>
  <c r="E16" i="20"/>
  <c r="E17" i="20"/>
  <c r="E18" i="20"/>
  <c r="E19" i="20"/>
  <c r="E20" i="20"/>
  <c r="E21" i="20"/>
  <c r="E22" i="20"/>
  <c r="E23" i="20"/>
  <c r="E24" i="20"/>
  <c r="E25" i="20"/>
  <c r="E26" i="20"/>
  <c r="E27" i="20"/>
  <c r="E32" i="20"/>
  <c r="E33" i="20"/>
  <c r="E34" i="20"/>
  <c r="E35" i="20"/>
  <c r="E36" i="20"/>
  <c r="E37" i="20"/>
  <c r="E38" i="20"/>
  <c r="E39" i="20"/>
  <c r="E40" i="20"/>
  <c r="E41" i="20"/>
  <c r="E42" i="20"/>
  <c r="E43" i="20"/>
  <c r="E44" i="20"/>
  <c r="E45" i="20"/>
  <c r="E46" i="20"/>
  <c r="E47" i="20"/>
  <c r="E48" i="20"/>
  <c r="E49" i="20"/>
  <c r="E50" i="20"/>
  <c r="E51" i="20"/>
  <c r="E52" i="20"/>
  <c r="E53" i="20"/>
  <c r="E54" i="20"/>
  <c r="E3" i="20"/>
  <c r="D59" i="20"/>
  <c r="D57" i="20"/>
  <c r="D58" i="20" s="1"/>
  <c r="E57" i="22" l="1"/>
  <c r="E58" i="20"/>
  <c r="F58" i="20"/>
  <c r="F57" i="20"/>
  <c r="E57" i="20"/>
  <c r="M46" i="18"/>
  <c r="G46" i="18"/>
  <c r="C45" i="18"/>
  <c r="D45" i="18"/>
  <c r="E45" i="18"/>
  <c r="F45" i="18"/>
  <c r="H45" i="18"/>
  <c r="I45" i="18"/>
  <c r="J45" i="18"/>
  <c r="K45" i="18"/>
  <c r="L45" i="18"/>
  <c r="B45" i="18"/>
  <c r="C41" i="18"/>
  <c r="D41" i="18"/>
  <c r="E41" i="18"/>
  <c r="F41" i="18"/>
  <c r="H41" i="18"/>
  <c r="I41" i="18"/>
  <c r="J41" i="18"/>
  <c r="K41" i="18"/>
  <c r="L41" i="18"/>
  <c r="B41" i="18"/>
  <c r="C36" i="18"/>
  <c r="D36" i="18"/>
  <c r="E36" i="18"/>
  <c r="F36" i="18"/>
  <c r="H36" i="18"/>
  <c r="I36" i="18"/>
  <c r="J36" i="18"/>
  <c r="K36" i="18"/>
  <c r="L36" i="18"/>
  <c r="L37" i="18" s="1"/>
  <c r="B36" i="18"/>
  <c r="E37" i="18"/>
  <c r="F37" i="18"/>
  <c r="I37" i="18"/>
  <c r="K37" i="18"/>
  <c r="C32" i="18"/>
  <c r="D32" i="18"/>
  <c r="D37" i="18" s="1"/>
  <c r="E32" i="18"/>
  <c r="F32" i="18"/>
  <c r="H32" i="18"/>
  <c r="I32" i="18"/>
  <c r="J32" i="18"/>
  <c r="K32" i="18"/>
  <c r="L32" i="18"/>
  <c r="B32" i="18"/>
  <c r="C28" i="18"/>
  <c r="D28" i="18"/>
  <c r="E28" i="18"/>
  <c r="F28" i="18"/>
  <c r="H28" i="18"/>
  <c r="I28" i="18"/>
  <c r="J28" i="18"/>
  <c r="K28" i="18"/>
  <c r="L28" i="18"/>
  <c r="B28" i="18"/>
  <c r="C24" i="18"/>
  <c r="D24" i="18"/>
  <c r="E24" i="18"/>
  <c r="F24" i="18"/>
  <c r="H24" i="18"/>
  <c r="I24" i="18"/>
  <c r="J24" i="18"/>
  <c r="K24" i="18"/>
  <c r="L24" i="18"/>
  <c r="B24" i="18"/>
  <c r="E20" i="18"/>
  <c r="F20" i="18"/>
  <c r="K20" i="18"/>
  <c r="L20" i="18"/>
  <c r="C19" i="18"/>
  <c r="D19" i="18"/>
  <c r="E19" i="18"/>
  <c r="F19" i="18"/>
  <c r="H19" i="18"/>
  <c r="I19" i="18"/>
  <c r="I20" i="18" s="1"/>
  <c r="J19" i="18"/>
  <c r="K19" i="18"/>
  <c r="L19" i="18"/>
  <c r="B19" i="18"/>
  <c r="C15" i="18"/>
  <c r="C20" i="18" s="1"/>
  <c r="D15" i="18"/>
  <c r="E15" i="18"/>
  <c r="F15" i="18"/>
  <c r="H15" i="18"/>
  <c r="I15" i="18"/>
  <c r="J15" i="18"/>
  <c r="K15" i="18"/>
  <c r="L15" i="18"/>
  <c r="B15" i="18"/>
  <c r="C11" i="18"/>
  <c r="D11" i="18"/>
  <c r="E11" i="18"/>
  <c r="F11" i="18"/>
  <c r="H11" i="18"/>
  <c r="I11" i="18"/>
  <c r="J11" i="18"/>
  <c r="K11" i="18"/>
  <c r="L11" i="18"/>
  <c r="B11" i="18"/>
  <c r="B7" i="18"/>
  <c r="C7" i="18"/>
  <c r="D7" i="18"/>
  <c r="E7" i="18"/>
  <c r="F7" i="18"/>
  <c r="H7" i="18"/>
  <c r="I7" i="18"/>
  <c r="J7" i="18"/>
  <c r="K7" i="18"/>
  <c r="L7" i="18"/>
  <c r="C37" i="18" l="1"/>
  <c r="B37" i="18"/>
  <c r="B20" i="18"/>
  <c r="D20" i="18"/>
  <c r="H37" i="18"/>
  <c r="H20" i="18"/>
  <c r="J37" i="18"/>
  <c r="J20" i="18"/>
  <c r="M5" i="18"/>
  <c r="M6" i="18"/>
  <c r="M8" i="18"/>
  <c r="M9" i="18"/>
  <c r="M10" i="18"/>
  <c r="M12" i="18"/>
  <c r="M13" i="18"/>
  <c r="M14" i="18"/>
  <c r="M16" i="18"/>
  <c r="M17" i="18"/>
  <c r="M18" i="18"/>
  <c r="M21" i="18"/>
  <c r="M22" i="18"/>
  <c r="M23" i="18"/>
  <c r="M24" i="18" s="1"/>
  <c r="M25" i="18"/>
  <c r="M26" i="18"/>
  <c r="M27" i="18"/>
  <c r="M29" i="18"/>
  <c r="M30" i="18"/>
  <c r="M31" i="18"/>
  <c r="M33" i="18"/>
  <c r="M34" i="18"/>
  <c r="M35" i="18"/>
  <c r="M38" i="18"/>
  <c r="M39" i="18"/>
  <c r="M40" i="18"/>
  <c r="M42" i="18"/>
  <c r="M45" i="18" s="1"/>
  <c r="M43" i="18"/>
  <c r="M44" i="18"/>
  <c r="M4" i="18"/>
  <c r="G5" i="18"/>
  <c r="G6" i="18"/>
  <c r="G8" i="18"/>
  <c r="G9" i="18"/>
  <c r="G10" i="18"/>
  <c r="G12" i="18"/>
  <c r="G13" i="18"/>
  <c r="G14" i="18"/>
  <c r="G16" i="18"/>
  <c r="G19" i="18" s="1"/>
  <c r="G17" i="18"/>
  <c r="G18" i="18"/>
  <c r="G21" i="18"/>
  <c r="G22" i="18"/>
  <c r="G23" i="18"/>
  <c r="G24" i="18" s="1"/>
  <c r="G25" i="18"/>
  <c r="G26" i="18"/>
  <c r="G27" i="18"/>
  <c r="G29" i="18"/>
  <c r="G32" i="18" s="1"/>
  <c r="G30" i="18"/>
  <c r="G31" i="18"/>
  <c r="G33" i="18"/>
  <c r="G36" i="18" s="1"/>
  <c r="G34" i="18"/>
  <c r="G35" i="18"/>
  <c r="G38" i="18"/>
  <c r="G41" i="18" s="1"/>
  <c r="G39" i="18"/>
  <c r="G40" i="18"/>
  <c r="G42" i="18"/>
  <c r="G43" i="18"/>
  <c r="G44" i="18"/>
  <c r="G4" i="18"/>
  <c r="G45" i="18" l="1"/>
  <c r="G7" i="18"/>
  <c r="G11" i="18"/>
  <c r="G15" i="18"/>
  <c r="G20" i="18" s="1"/>
  <c r="G28" i="18"/>
  <c r="G37" i="18"/>
  <c r="M36" i="18"/>
  <c r="M32" i="18"/>
  <c r="M7" i="18"/>
  <c r="M41" i="18"/>
  <c r="M28" i="18"/>
  <c r="M19" i="18"/>
  <c r="M15" i="18"/>
  <c r="M11" i="18"/>
  <c r="C48" i="1"/>
  <c r="C49" i="1" s="1"/>
  <c r="M37" i="18" l="1"/>
  <c r="M20" i="18"/>
  <c r="B51" i="4" l="1"/>
  <c r="U4" i="3" l="1"/>
  <c r="V4" i="3"/>
  <c r="W4" i="3"/>
  <c r="X4" i="3"/>
  <c r="Y4" i="3"/>
  <c r="Z4" i="3"/>
  <c r="AA4" i="3"/>
  <c r="AB4" i="3"/>
  <c r="AC4" i="3"/>
  <c r="AD4" i="3"/>
  <c r="AE4" i="3"/>
  <c r="AF4" i="3"/>
  <c r="AH4" i="3"/>
  <c r="U5" i="3"/>
  <c r="V5" i="3"/>
  <c r="W5" i="3"/>
  <c r="X5" i="3"/>
  <c r="Y5" i="3"/>
  <c r="Z5" i="3"/>
  <c r="AA5" i="3"/>
  <c r="AB5" i="3"/>
  <c r="AC5" i="3"/>
  <c r="AD5" i="3"/>
  <c r="AE5" i="3"/>
  <c r="AF5" i="3"/>
  <c r="AG5" i="3"/>
  <c r="AH5" i="3"/>
  <c r="U6" i="3"/>
  <c r="V6" i="3"/>
  <c r="W6" i="3"/>
  <c r="X6" i="3"/>
  <c r="Y6" i="3"/>
  <c r="Z6" i="3"/>
  <c r="AA6" i="3"/>
  <c r="AB6" i="3"/>
  <c r="AC6" i="3"/>
  <c r="AD6" i="3"/>
  <c r="AE6" i="3"/>
  <c r="AF6" i="3"/>
  <c r="AH6" i="3"/>
  <c r="U7" i="3"/>
  <c r="V7" i="3"/>
  <c r="W7" i="3"/>
  <c r="X7" i="3"/>
  <c r="Y7" i="3"/>
  <c r="Z7" i="3"/>
  <c r="AA7" i="3"/>
  <c r="AB7" i="3"/>
  <c r="AC7" i="3"/>
  <c r="AD7" i="3"/>
  <c r="AE7" i="3"/>
  <c r="AF7" i="3"/>
  <c r="AH7" i="3"/>
  <c r="U8" i="3"/>
  <c r="V8" i="3"/>
  <c r="W8" i="3"/>
  <c r="X8" i="3"/>
  <c r="Y8" i="3"/>
  <c r="Z8" i="3"/>
  <c r="AA8" i="3"/>
  <c r="AB8" i="3"/>
  <c r="AC8" i="3"/>
  <c r="AD8" i="3"/>
  <c r="AE8" i="3"/>
  <c r="AF8" i="3"/>
  <c r="AH8" i="3"/>
  <c r="V9" i="3"/>
  <c r="Y9" i="3"/>
  <c r="Z9" i="3"/>
  <c r="AC9" i="3"/>
  <c r="AD9" i="3"/>
  <c r="AH9" i="3"/>
  <c r="U10" i="3"/>
  <c r="V10" i="3"/>
  <c r="W10" i="3"/>
  <c r="X10" i="3"/>
  <c r="Y10" i="3"/>
  <c r="Z10" i="3"/>
  <c r="AA10" i="3"/>
  <c r="AB10" i="3"/>
  <c r="AC10" i="3"/>
  <c r="AD10" i="3"/>
  <c r="AE10" i="3"/>
  <c r="AF10" i="3"/>
  <c r="AH10" i="3"/>
  <c r="V11" i="3"/>
  <c r="Z11" i="3"/>
  <c r="AD11" i="3"/>
  <c r="AH11" i="3"/>
  <c r="U12" i="3"/>
  <c r="V12" i="3"/>
  <c r="W12" i="3"/>
  <c r="X12" i="3"/>
  <c r="Y12" i="3"/>
  <c r="Z12" i="3"/>
  <c r="AA12" i="3"/>
  <c r="AB12" i="3"/>
  <c r="AC12" i="3"/>
  <c r="AD12" i="3"/>
  <c r="AE12" i="3"/>
  <c r="AF12" i="3"/>
  <c r="AH12" i="3"/>
  <c r="U13" i="3"/>
  <c r="V13" i="3"/>
  <c r="W13" i="3"/>
  <c r="X13" i="3"/>
  <c r="Y13" i="3"/>
  <c r="Z13" i="3"/>
  <c r="AA13" i="3"/>
  <c r="AB13" i="3"/>
  <c r="AC13" i="3"/>
  <c r="AD13" i="3"/>
  <c r="AE13" i="3"/>
  <c r="AF13" i="3"/>
  <c r="AG13" i="3"/>
  <c r="AH13" i="3"/>
  <c r="U14" i="3"/>
  <c r="V14" i="3"/>
  <c r="W14" i="3"/>
  <c r="X14" i="3"/>
  <c r="Y14" i="3"/>
  <c r="Z14" i="3"/>
  <c r="AA14" i="3"/>
  <c r="AB14" i="3"/>
  <c r="AC14" i="3"/>
  <c r="AD14" i="3"/>
  <c r="AE14" i="3"/>
  <c r="AF14" i="3"/>
  <c r="AH14" i="3"/>
  <c r="U15" i="3"/>
  <c r="V15" i="3"/>
  <c r="W15" i="3"/>
  <c r="X15" i="3"/>
  <c r="Y15" i="3"/>
  <c r="Z15" i="3"/>
  <c r="AA15" i="3"/>
  <c r="AB15" i="3"/>
  <c r="AC15" i="3"/>
  <c r="AD15" i="3"/>
  <c r="AE15" i="3"/>
  <c r="AF15" i="3"/>
  <c r="AH15" i="3"/>
  <c r="U16" i="3"/>
  <c r="V16" i="3"/>
  <c r="W16" i="3"/>
  <c r="X16" i="3"/>
  <c r="Y16" i="3"/>
  <c r="Z16" i="3"/>
  <c r="AA16" i="3"/>
  <c r="AB16" i="3"/>
  <c r="AC16" i="3"/>
  <c r="AD16" i="3"/>
  <c r="AE16" i="3"/>
  <c r="AF16" i="3"/>
  <c r="AH16" i="3"/>
  <c r="V17" i="3"/>
  <c r="Z17" i="3"/>
  <c r="AD17" i="3"/>
  <c r="AH17" i="3"/>
  <c r="U18" i="3"/>
  <c r="V18" i="3"/>
  <c r="W18" i="3"/>
  <c r="X18" i="3"/>
  <c r="Y18" i="3"/>
  <c r="Z18" i="3"/>
  <c r="AA18" i="3"/>
  <c r="AB18" i="3"/>
  <c r="AC18" i="3"/>
  <c r="AD18" i="3"/>
  <c r="AE18" i="3"/>
  <c r="AF18" i="3"/>
  <c r="AH18" i="3"/>
  <c r="U19" i="3"/>
  <c r="V19" i="3"/>
  <c r="W19" i="3"/>
  <c r="X19" i="3"/>
  <c r="Y19" i="3"/>
  <c r="Z19" i="3"/>
  <c r="AA19" i="3"/>
  <c r="AB19" i="3"/>
  <c r="AC19" i="3"/>
  <c r="AD19" i="3"/>
  <c r="AE19" i="3"/>
  <c r="AF19" i="3"/>
  <c r="AH19" i="3"/>
  <c r="U21" i="3"/>
  <c r="V21" i="3"/>
  <c r="W21" i="3"/>
  <c r="X21" i="3"/>
  <c r="Y21" i="3"/>
  <c r="Z21" i="3"/>
  <c r="AA21" i="3"/>
  <c r="AB21" i="3"/>
  <c r="AC21" i="3"/>
  <c r="AD21" i="3"/>
  <c r="AE21" i="3"/>
  <c r="AF21" i="3"/>
  <c r="AH21" i="3"/>
  <c r="U22" i="3"/>
  <c r="V22" i="3"/>
  <c r="W22" i="3"/>
  <c r="X22" i="3"/>
  <c r="Y22" i="3"/>
  <c r="Z22" i="3"/>
  <c r="AA22" i="3"/>
  <c r="AB22" i="3"/>
  <c r="AC22" i="3"/>
  <c r="AD22" i="3"/>
  <c r="AE22" i="3"/>
  <c r="AF22" i="3"/>
  <c r="AH22" i="3"/>
  <c r="U23" i="3"/>
  <c r="V23" i="3"/>
  <c r="W23" i="3"/>
  <c r="X23" i="3"/>
  <c r="Y23" i="3"/>
  <c r="Z23" i="3"/>
  <c r="AA23" i="3"/>
  <c r="AB23" i="3"/>
  <c r="AC23" i="3"/>
  <c r="AD23" i="3"/>
  <c r="AE23" i="3"/>
  <c r="AF23" i="3"/>
  <c r="AG23" i="3"/>
  <c r="AH23" i="3"/>
  <c r="X24" i="3"/>
  <c r="AB24" i="3"/>
  <c r="AF24" i="3"/>
  <c r="U25" i="3"/>
  <c r="V25" i="3"/>
  <c r="W25" i="3"/>
  <c r="X25" i="3"/>
  <c r="Y25" i="3"/>
  <c r="Z25" i="3"/>
  <c r="AA25" i="3"/>
  <c r="AB25" i="3"/>
  <c r="AC25" i="3"/>
  <c r="AD25" i="3"/>
  <c r="AE25" i="3"/>
  <c r="AF25" i="3"/>
  <c r="AH25" i="3"/>
  <c r="V3" i="3"/>
  <c r="W3" i="3"/>
  <c r="X3" i="3"/>
  <c r="Y3" i="3"/>
  <c r="Z3" i="3"/>
  <c r="AA3" i="3"/>
  <c r="AB3" i="3"/>
  <c r="AC3" i="3"/>
  <c r="AD3" i="3"/>
  <c r="AE3" i="3"/>
  <c r="AF3" i="3"/>
  <c r="AH3" i="3"/>
  <c r="U3" i="3"/>
  <c r="S19" i="2"/>
  <c r="S5" i="2"/>
  <c r="T5" i="2"/>
  <c r="U5" i="2"/>
  <c r="V5" i="2"/>
  <c r="W5" i="2"/>
  <c r="X5" i="2"/>
  <c r="Y5" i="2"/>
  <c r="Z5" i="2"/>
  <c r="AA5" i="2"/>
  <c r="AB5" i="2"/>
  <c r="AC5" i="2"/>
  <c r="AE5" i="2"/>
  <c r="S6" i="2"/>
  <c r="T6" i="2"/>
  <c r="U6" i="2"/>
  <c r="V6" i="2"/>
  <c r="W6" i="2"/>
  <c r="X6" i="2"/>
  <c r="Y6" i="2"/>
  <c r="Z6" i="2"/>
  <c r="AA6" i="2"/>
  <c r="AB6" i="2"/>
  <c r="AC6" i="2"/>
  <c r="AE6" i="2"/>
  <c r="S7" i="2"/>
  <c r="T7" i="2"/>
  <c r="U7" i="2"/>
  <c r="V7" i="2"/>
  <c r="W7" i="2"/>
  <c r="X7" i="2"/>
  <c r="Y7" i="2"/>
  <c r="Z7" i="2"/>
  <c r="AA7" i="2"/>
  <c r="AB7" i="2"/>
  <c r="AC7" i="2"/>
  <c r="AE7" i="2"/>
  <c r="S8" i="2"/>
  <c r="T8" i="2"/>
  <c r="U8" i="2"/>
  <c r="V8" i="2"/>
  <c r="W8" i="2"/>
  <c r="X8" i="2"/>
  <c r="Y8" i="2"/>
  <c r="Z8" i="2"/>
  <c r="AA8" i="2"/>
  <c r="AB8" i="2"/>
  <c r="AC8" i="2"/>
  <c r="AE8" i="2"/>
  <c r="S9" i="2"/>
  <c r="T9" i="2"/>
  <c r="U9" i="2"/>
  <c r="V9" i="2"/>
  <c r="W9" i="2"/>
  <c r="X9" i="2"/>
  <c r="Y9" i="2"/>
  <c r="Z9" i="2"/>
  <c r="AA9" i="2"/>
  <c r="AB9" i="2"/>
  <c r="AC9" i="2"/>
  <c r="AE9" i="2"/>
  <c r="S10" i="2"/>
  <c r="T10" i="2"/>
  <c r="U10" i="2"/>
  <c r="V10" i="2"/>
  <c r="W10" i="2"/>
  <c r="X10" i="2"/>
  <c r="Y10" i="2"/>
  <c r="Z10" i="2"/>
  <c r="AA10" i="2"/>
  <c r="AB10" i="2"/>
  <c r="AC10" i="2"/>
  <c r="AE10" i="2"/>
  <c r="S12" i="2"/>
  <c r="T12" i="2"/>
  <c r="U12" i="2"/>
  <c r="V12" i="2"/>
  <c r="W12" i="2"/>
  <c r="X12" i="2"/>
  <c r="Y12" i="2"/>
  <c r="Z12" i="2"/>
  <c r="AA12" i="2"/>
  <c r="AB12" i="2"/>
  <c r="AC12" i="2"/>
  <c r="AE12" i="2"/>
  <c r="V13" i="2"/>
  <c r="AE13" i="2"/>
  <c r="S14" i="2"/>
  <c r="T14" i="2"/>
  <c r="U14" i="2"/>
  <c r="V14" i="2"/>
  <c r="W14" i="2"/>
  <c r="X14" i="2"/>
  <c r="Y14" i="2"/>
  <c r="Z14" i="2"/>
  <c r="AA14" i="2"/>
  <c r="AB14" i="2"/>
  <c r="AC14" i="2"/>
  <c r="AD14" i="2"/>
  <c r="AE14" i="2"/>
  <c r="S15" i="2"/>
  <c r="T15" i="2"/>
  <c r="U15" i="2"/>
  <c r="V15" i="2"/>
  <c r="W15" i="2"/>
  <c r="X15" i="2"/>
  <c r="Y15" i="2"/>
  <c r="Z15" i="2"/>
  <c r="AA15" i="2"/>
  <c r="AB15" i="2"/>
  <c r="AC15" i="2"/>
  <c r="AE15" i="2"/>
  <c r="S16" i="2"/>
  <c r="T16" i="2"/>
  <c r="U16" i="2"/>
  <c r="V16" i="2"/>
  <c r="W16" i="2"/>
  <c r="X16" i="2"/>
  <c r="Y16" i="2"/>
  <c r="Z16" i="2"/>
  <c r="AA16" i="2"/>
  <c r="AB16" i="2"/>
  <c r="AC16" i="2"/>
  <c r="AE16" i="2"/>
  <c r="V17" i="2"/>
  <c r="W17" i="2"/>
  <c r="AE17" i="2"/>
  <c r="S18" i="2"/>
  <c r="T18" i="2"/>
  <c r="U18" i="2"/>
  <c r="V18" i="2"/>
  <c r="W18" i="2"/>
  <c r="X18" i="2"/>
  <c r="Y18" i="2"/>
  <c r="Z18" i="2"/>
  <c r="AA18" i="2"/>
  <c r="AB18" i="2"/>
  <c r="AC18" i="2"/>
  <c r="AD18" i="2"/>
  <c r="AE18" i="2"/>
  <c r="T19" i="2"/>
  <c r="U19" i="2"/>
  <c r="V19" i="2"/>
  <c r="W19" i="2"/>
  <c r="X19" i="2"/>
  <c r="Y19" i="2"/>
  <c r="Z19" i="2"/>
  <c r="AA19" i="2"/>
  <c r="AB19" i="2"/>
  <c r="AC19" i="2"/>
  <c r="AE19" i="2"/>
  <c r="AE20" i="2"/>
  <c r="S21" i="2"/>
  <c r="T21" i="2"/>
  <c r="U21" i="2"/>
  <c r="V21" i="2"/>
  <c r="W21" i="2"/>
  <c r="X21" i="2"/>
  <c r="Y21" i="2"/>
  <c r="Z21" i="2"/>
  <c r="AA21" i="2"/>
  <c r="AB21" i="2"/>
  <c r="AC21" i="2"/>
  <c r="AE21" i="2"/>
  <c r="S22" i="2"/>
  <c r="T22" i="2"/>
  <c r="U22" i="2"/>
  <c r="V22" i="2"/>
  <c r="W22" i="2"/>
  <c r="X22" i="2"/>
  <c r="Y22" i="2"/>
  <c r="Z22" i="2"/>
  <c r="AA22" i="2"/>
  <c r="AB22" i="2"/>
  <c r="AC22" i="2"/>
  <c r="AE22" i="2"/>
  <c r="S23" i="2"/>
  <c r="T23" i="2"/>
  <c r="U23" i="2"/>
  <c r="V23" i="2"/>
  <c r="W23" i="2"/>
  <c r="X23" i="2"/>
  <c r="Y23" i="2"/>
  <c r="Z23" i="2"/>
  <c r="AA23" i="2"/>
  <c r="AB23" i="2"/>
  <c r="AC23" i="2"/>
  <c r="AE23" i="2"/>
  <c r="S25" i="2"/>
  <c r="T25" i="2"/>
  <c r="U25" i="2"/>
  <c r="V25" i="2"/>
  <c r="W25" i="2"/>
  <c r="X25" i="2"/>
  <c r="Y25" i="2"/>
  <c r="Z25" i="2"/>
  <c r="AA25" i="2"/>
  <c r="AB25" i="2"/>
  <c r="AC25" i="2"/>
  <c r="AE25" i="2"/>
  <c r="T4" i="2"/>
  <c r="U4" i="2"/>
  <c r="V4" i="2"/>
  <c r="W4" i="2"/>
  <c r="X4" i="2"/>
  <c r="Y4" i="2"/>
  <c r="Z4" i="2"/>
  <c r="AA4" i="2"/>
  <c r="AB4" i="2"/>
  <c r="AC4" i="2"/>
  <c r="AE4" i="2"/>
  <c r="S4" i="2"/>
  <c r="D24" i="3"/>
  <c r="V24" i="3" s="1"/>
  <c r="E24" i="3"/>
  <c r="W24" i="3" s="1"/>
  <c r="F24" i="3"/>
  <c r="G24" i="3"/>
  <c r="Y24" i="3" s="1"/>
  <c r="H24" i="3"/>
  <c r="Z24" i="3" s="1"/>
  <c r="I24" i="3"/>
  <c r="AA24" i="3" s="1"/>
  <c r="J24" i="3"/>
  <c r="K24" i="3"/>
  <c r="AC24" i="3" s="1"/>
  <c r="L24" i="3"/>
  <c r="AD24" i="3" s="1"/>
  <c r="M24" i="3"/>
  <c r="AE24" i="3" s="1"/>
  <c r="N24" i="3"/>
  <c r="P24" i="3"/>
  <c r="AH24" i="3" s="1"/>
  <c r="C24" i="3"/>
  <c r="U24" i="3" s="1"/>
  <c r="D20" i="3"/>
  <c r="V20" i="3" s="1"/>
  <c r="E20" i="3"/>
  <c r="W20" i="3" s="1"/>
  <c r="F20" i="3"/>
  <c r="X20" i="3" s="1"/>
  <c r="G20" i="3"/>
  <c r="Y20" i="3" s="1"/>
  <c r="H20" i="3"/>
  <c r="Z20" i="3" s="1"/>
  <c r="I20" i="3"/>
  <c r="AA20" i="3" s="1"/>
  <c r="J20" i="3"/>
  <c r="AB20" i="3" s="1"/>
  <c r="K20" i="3"/>
  <c r="AC20" i="3" s="1"/>
  <c r="L20" i="3"/>
  <c r="AD20" i="3" s="1"/>
  <c r="M20" i="3"/>
  <c r="AE20" i="3" s="1"/>
  <c r="N20" i="3"/>
  <c r="AF20" i="3" s="1"/>
  <c r="P20" i="3"/>
  <c r="AH20" i="3" s="1"/>
  <c r="C20" i="3"/>
  <c r="U20" i="3" s="1"/>
  <c r="D17" i="3"/>
  <c r="E17" i="3"/>
  <c r="W17" i="3" s="1"/>
  <c r="F17" i="3"/>
  <c r="X17" i="3" s="1"/>
  <c r="G17" i="3"/>
  <c r="Y17" i="3" s="1"/>
  <c r="H17" i="3"/>
  <c r="I17" i="3"/>
  <c r="AA17" i="3" s="1"/>
  <c r="J17" i="3"/>
  <c r="AB17" i="3" s="1"/>
  <c r="K17" i="3"/>
  <c r="AC17" i="3" s="1"/>
  <c r="L17" i="3"/>
  <c r="M17" i="3"/>
  <c r="AE17" i="3" s="1"/>
  <c r="N17" i="3"/>
  <c r="AF17" i="3" s="1"/>
  <c r="P17" i="3"/>
  <c r="C17" i="3"/>
  <c r="U17" i="3" s="1"/>
  <c r="M11" i="3"/>
  <c r="AE11" i="3" s="1"/>
  <c r="O4" i="3"/>
  <c r="AG4" i="3" s="1"/>
  <c r="O5" i="3"/>
  <c r="O6" i="3"/>
  <c r="AG6" i="3" s="1"/>
  <c r="O7" i="3"/>
  <c r="AG7" i="3" s="1"/>
  <c r="O8" i="3"/>
  <c r="AG8" i="3" s="1"/>
  <c r="O10" i="3"/>
  <c r="AG10" i="3" s="1"/>
  <c r="O12" i="3"/>
  <c r="AG12" i="3" s="1"/>
  <c r="O13" i="3"/>
  <c r="O14" i="3"/>
  <c r="AG14" i="3" s="1"/>
  <c r="O15" i="3"/>
  <c r="O17" i="3" s="1"/>
  <c r="AG17" i="3" s="1"/>
  <c r="O16" i="3"/>
  <c r="AG16" i="3" s="1"/>
  <c r="O18" i="3"/>
  <c r="AG18" i="3" s="1"/>
  <c r="O19" i="3"/>
  <c r="AG19" i="3" s="1"/>
  <c r="O21" i="3"/>
  <c r="O20" i="3" s="1"/>
  <c r="AG20" i="3" s="1"/>
  <c r="O22" i="3"/>
  <c r="AG22" i="3" s="1"/>
  <c r="O23" i="3"/>
  <c r="O25" i="3"/>
  <c r="AG25" i="3" s="1"/>
  <c r="O3" i="3"/>
  <c r="AG3" i="3" s="1"/>
  <c r="D11" i="3"/>
  <c r="E11" i="3"/>
  <c r="W11" i="3" s="1"/>
  <c r="F11" i="3"/>
  <c r="X11" i="3" s="1"/>
  <c r="G11" i="3"/>
  <c r="Y11" i="3" s="1"/>
  <c r="H11" i="3"/>
  <c r="I11" i="3"/>
  <c r="AA11" i="3" s="1"/>
  <c r="J11" i="3"/>
  <c r="AB11" i="3" s="1"/>
  <c r="K11" i="3"/>
  <c r="AC11" i="3" s="1"/>
  <c r="L11" i="3"/>
  <c r="N11" i="3"/>
  <c r="AF11" i="3" s="1"/>
  <c r="P11" i="3"/>
  <c r="U11" i="3" s="1"/>
  <c r="C11" i="3"/>
  <c r="D9" i="3"/>
  <c r="E9" i="3"/>
  <c r="W9" i="3" s="1"/>
  <c r="F9" i="3"/>
  <c r="X9" i="3" s="1"/>
  <c r="G9" i="3"/>
  <c r="H9" i="3"/>
  <c r="I9" i="3"/>
  <c r="AA9" i="3" s="1"/>
  <c r="J9" i="3"/>
  <c r="AB9" i="3" s="1"/>
  <c r="K9" i="3"/>
  <c r="L9" i="3"/>
  <c r="M9" i="3"/>
  <c r="AE9" i="3" s="1"/>
  <c r="N9" i="3"/>
  <c r="AF9" i="3" s="1"/>
  <c r="P9" i="3"/>
  <c r="O9" i="3" s="1"/>
  <c r="AG9" i="3" s="1"/>
  <c r="C9" i="3"/>
  <c r="U9" i="3" s="1"/>
  <c r="C11" i="2"/>
  <c r="D11" i="2"/>
  <c r="E11" i="2"/>
  <c r="F11" i="2"/>
  <c r="G11" i="2"/>
  <c r="H11" i="2"/>
  <c r="I11" i="2"/>
  <c r="Z11" i="2" s="1"/>
  <c r="J11" i="2"/>
  <c r="K11" i="2"/>
  <c r="L11" i="2"/>
  <c r="N11" i="2"/>
  <c r="X11" i="2" s="1"/>
  <c r="B11" i="2"/>
  <c r="O14" i="2"/>
  <c r="O18" i="2"/>
  <c r="O21" i="2"/>
  <c r="O22" i="2"/>
  <c r="O23" i="2"/>
  <c r="M5" i="2"/>
  <c r="AD5" i="2" s="1"/>
  <c r="M6" i="2"/>
  <c r="AD6" i="2" s="1"/>
  <c r="AD7" i="2"/>
  <c r="M8" i="2"/>
  <c r="AD8" i="2" s="1"/>
  <c r="M9" i="2"/>
  <c r="AD9" i="2" s="1"/>
  <c r="M10" i="2"/>
  <c r="AD10" i="2" s="1"/>
  <c r="M12" i="2"/>
  <c r="AD12" i="2" s="1"/>
  <c r="M14" i="2"/>
  <c r="M15" i="2"/>
  <c r="AD15" i="2" s="1"/>
  <c r="M16" i="2"/>
  <c r="AD16" i="2" s="1"/>
  <c r="M18" i="2"/>
  <c r="M19" i="2"/>
  <c r="AD19" i="2" s="1"/>
  <c r="M21" i="2"/>
  <c r="AD21" i="2" s="1"/>
  <c r="M22" i="2"/>
  <c r="AD22" i="2" s="1"/>
  <c r="M23" i="2"/>
  <c r="AD23" i="2" s="1"/>
  <c r="M25" i="2"/>
  <c r="AD25" i="2" s="1"/>
  <c r="M4" i="2"/>
  <c r="AD4" i="2" s="1"/>
  <c r="C24" i="2"/>
  <c r="T24" i="2" s="1"/>
  <c r="D24" i="2"/>
  <c r="E24" i="2"/>
  <c r="F24" i="2"/>
  <c r="W24" i="2" s="1"/>
  <c r="G24" i="2"/>
  <c r="X24" i="2" s="1"/>
  <c r="H24" i="2"/>
  <c r="I24" i="2"/>
  <c r="J24" i="2"/>
  <c r="AA24" i="2" s="1"/>
  <c r="K24" i="2"/>
  <c r="AB24" i="2" s="1"/>
  <c r="L24" i="2"/>
  <c r="N24" i="2"/>
  <c r="AE24" i="2" s="1"/>
  <c r="B24" i="2"/>
  <c r="S24" i="2" s="1"/>
  <c r="C20" i="2"/>
  <c r="T20" i="2" s="1"/>
  <c r="D20" i="2"/>
  <c r="E20" i="2"/>
  <c r="F20" i="2"/>
  <c r="W20" i="2" s="1"/>
  <c r="G20" i="2"/>
  <c r="X20" i="2" s="1"/>
  <c r="H20" i="2"/>
  <c r="I20" i="2"/>
  <c r="J20" i="2"/>
  <c r="AA20" i="2" s="1"/>
  <c r="K20" i="2"/>
  <c r="AB20" i="2" s="1"/>
  <c r="L20" i="2"/>
  <c r="N20" i="2"/>
  <c r="B20" i="2"/>
  <c r="S20" i="2" s="1"/>
  <c r="C17" i="2"/>
  <c r="T17" i="2" s="1"/>
  <c r="D17" i="2"/>
  <c r="E17" i="2"/>
  <c r="F17" i="2"/>
  <c r="G17" i="2"/>
  <c r="X17" i="2" s="1"/>
  <c r="H17" i="2"/>
  <c r="I17" i="2"/>
  <c r="Z17" i="2" s="1"/>
  <c r="J17" i="2"/>
  <c r="AA17" i="2" s="1"/>
  <c r="K17" i="2"/>
  <c r="AB17" i="2" s="1"/>
  <c r="L17" i="2"/>
  <c r="N17" i="2"/>
  <c r="B17" i="2"/>
  <c r="S17" i="2" s="1"/>
  <c r="C13" i="2"/>
  <c r="T13" i="2" s="1"/>
  <c r="D13" i="2"/>
  <c r="E13" i="2"/>
  <c r="F13" i="2"/>
  <c r="W13" i="2" s="1"/>
  <c r="G13" i="2"/>
  <c r="X13" i="2" s="1"/>
  <c r="H13" i="2"/>
  <c r="I13" i="2"/>
  <c r="Z13" i="2" s="1"/>
  <c r="J13" i="2"/>
  <c r="AA13" i="2" s="1"/>
  <c r="K13" i="2"/>
  <c r="AB13" i="2" s="1"/>
  <c r="L13" i="2"/>
  <c r="N13" i="2"/>
  <c r="O13" i="2"/>
  <c r="B13" i="2"/>
  <c r="S13" i="2" s="1"/>
  <c r="O5" i="2"/>
  <c r="O6" i="2"/>
  <c r="O7" i="2"/>
  <c r="O48" i="2"/>
  <c r="O49" i="2"/>
  <c r="O50" i="2"/>
  <c r="O51" i="2"/>
  <c r="O52" i="2"/>
  <c r="O53" i="2"/>
  <c r="O54" i="2"/>
  <c r="O55" i="2"/>
  <c r="O56" i="2"/>
  <c r="O57" i="2"/>
  <c r="O9" i="2"/>
  <c r="O10" i="2"/>
  <c r="O58" i="2"/>
  <c r="O59" i="2"/>
  <c r="O60" i="2"/>
  <c r="O61" i="2"/>
  <c r="O62" i="2"/>
  <c r="O63" i="2"/>
  <c r="O64" i="2"/>
  <c r="O15" i="2"/>
  <c r="O16" i="2"/>
  <c r="O65" i="2"/>
  <c r="O66" i="2"/>
  <c r="O67" i="2"/>
  <c r="O68" i="2"/>
  <c r="O69" i="2"/>
  <c r="O70" i="2"/>
  <c r="O71" i="2"/>
  <c r="O72" i="2"/>
  <c r="O73" i="2"/>
  <c r="O74" i="2"/>
  <c r="O75" i="2"/>
  <c r="O76" i="2"/>
  <c r="O77" i="2"/>
  <c r="O78" i="2"/>
  <c r="O79" i="2"/>
  <c r="O80" i="2"/>
  <c r="O81" i="2"/>
  <c r="O82" i="2"/>
  <c r="O83" i="2"/>
  <c r="O84" i="2"/>
  <c r="O85" i="2"/>
  <c r="O86" i="2"/>
  <c r="O87" i="2"/>
  <c r="O19" i="2"/>
  <c r="O88" i="2"/>
  <c r="O89" i="2"/>
  <c r="O90" i="2"/>
  <c r="O91" i="2"/>
  <c r="O92" i="2"/>
  <c r="O93" i="2"/>
  <c r="O94" i="2"/>
  <c r="O95" i="2"/>
  <c r="O96" i="2"/>
  <c r="O97" i="2"/>
  <c r="O98" i="2"/>
  <c r="O99" i="2"/>
  <c r="O100" i="2"/>
  <c r="O101" i="2"/>
  <c r="O102" i="2"/>
  <c r="O103" i="2"/>
  <c r="O104" i="2"/>
  <c r="O105" i="2"/>
  <c r="O106" i="2"/>
  <c r="O107" i="2"/>
  <c r="O8" i="2"/>
  <c r="O12"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25" i="2"/>
  <c r="O4" i="2"/>
  <c r="Q4" i="3"/>
  <c r="Q5" i="3"/>
  <c r="Q6" i="3"/>
  <c r="Q7" i="3"/>
  <c r="Q8" i="3"/>
  <c r="Q10" i="3"/>
  <c r="Q11" i="3" s="1"/>
  <c r="Q12" i="3"/>
  <c r="Q13" i="3"/>
  <c r="Q14" i="3"/>
  <c r="Q15" i="3"/>
  <c r="Q16" i="3"/>
  <c r="Q22" i="3"/>
  <c r="Q18" i="3"/>
  <c r="Q17" i="3" s="1"/>
  <c r="Q19" i="3"/>
  <c r="Q20" i="3" s="1"/>
  <c r="Q21" i="3"/>
  <c r="Q23" i="3"/>
  <c r="Q25" i="3"/>
  <c r="Q24" i="3" s="1"/>
  <c r="Q3" i="3"/>
  <c r="C51" i="4"/>
  <c r="D51" i="4"/>
  <c r="E51" i="4"/>
  <c r="F51" i="4"/>
  <c r="G51" i="4"/>
  <c r="H51" i="4"/>
  <c r="I51" i="4"/>
  <c r="J51" i="4"/>
  <c r="K51" i="4"/>
  <c r="L51" i="4"/>
  <c r="M51" i="4"/>
  <c r="O51" i="4"/>
  <c r="B50" i="4"/>
  <c r="B53" i="1"/>
  <c r="B52" i="1"/>
  <c r="C53" i="1"/>
  <c r="D53" i="1"/>
  <c r="E53" i="1"/>
  <c r="F53" i="1"/>
  <c r="G53" i="1"/>
  <c r="H53" i="1"/>
  <c r="I53" i="1"/>
  <c r="J53" i="1"/>
  <c r="K53" i="1"/>
  <c r="L53" i="1"/>
  <c r="N53" i="1"/>
  <c r="D48" i="1"/>
  <c r="D49" i="1" s="1"/>
  <c r="E48" i="1"/>
  <c r="F48" i="1"/>
  <c r="G48" i="1"/>
  <c r="G49" i="1" s="1"/>
  <c r="H48" i="1"/>
  <c r="H49" i="1" s="1"/>
  <c r="I48" i="1"/>
  <c r="I49" i="1" s="1"/>
  <c r="J48" i="1"/>
  <c r="J49" i="1" s="1"/>
  <c r="K48" i="1"/>
  <c r="K49" i="1" s="1"/>
  <c r="L48" i="1"/>
  <c r="L49" i="1" s="1"/>
  <c r="N48" i="1"/>
  <c r="N49" i="1" s="1"/>
  <c r="E49" i="1"/>
  <c r="F49" i="1"/>
  <c r="B48" i="1"/>
  <c r="B49" i="1" s="1"/>
  <c r="C46" i="4"/>
  <c r="C47" i="4" s="1"/>
  <c r="D46" i="4"/>
  <c r="D47" i="4" s="1"/>
  <c r="E46" i="4"/>
  <c r="F46" i="4"/>
  <c r="F47" i="4" s="1"/>
  <c r="G46" i="4"/>
  <c r="G47" i="4" s="1"/>
  <c r="H46" i="4"/>
  <c r="H47" i="4" s="1"/>
  <c r="I46" i="4"/>
  <c r="I47" i="4" s="1"/>
  <c r="J46" i="4"/>
  <c r="J47" i="4" s="1"/>
  <c r="K46" i="4"/>
  <c r="K47" i="4" s="1"/>
  <c r="L46" i="4"/>
  <c r="L47" i="4" s="1"/>
  <c r="M46" i="4"/>
  <c r="M47" i="4" s="1"/>
  <c r="O46" i="4"/>
  <c r="O47" i="4" s="1"/>
  <c r="B46" i="4"/>
  <c r="B47" i="4" s="1"/>
  <c r="C50" i="4"/>
  <c r="D50" i="4"/>
  <c r="E50" i="4"/>
  <c r="F50" i="4"/>
  <c r="G50" i="4"/>
  <c r="H50" i="4"/>
  <c r="I50" i="4"/>
  <c r="J50" i="4"/>
  <c r="K50" i="4"/>
  <c r="L50" i="4"/>
  <c r="M50" i="4"/>
  <c r="O50" i="4"/>
  <c r="C52" i="1"/>
  <c r="D52" i="1"/>
  <c r="E52" i="1"/>
  <c r="F52" i="1"/>
  <c r="G52" i="1"/>
  <c r="H52" i="1"/>
  <c r="I52" i="1"/>
  <c r="J52" i="1"/>
  <c r="K52" i="1"/>
  <c r="L52" i="1"/>
  <c r="N52" i="1"/>
  <c r="C51" i="1"/>
  <c r="D51" i="1"/>
  <c r="E51" i="1"/>
  <c r="F51" i="1"/>
  <c r="G51" i="1"/>
  <c r="H51" i="1"/>
  <c r="I51" i="1"/>
  <c r="J51" i="1"/>
  <c r="K51" i="1"/>
  <c r="L51" i="1"/>
  <c r="M51" i="1"/>
  <c r="N51" i="1"/>
  <c r="B51" i="1"/>
  <c r="O44" i="4"/>
  <c r="M44" i="4"/>
  <c r="L44" i="4"/>
  <c r="K44" i="4"/>
  <c r="J44" i="4"/>
  <c r="I44" i="4"/>
  <c r="H44" i="4"/>
  <c r="G44" i="4"/>
  <c r="F44" i="4"/>
  <c r="E44" i="4"/>
  <c r="D44" i="4"/>
  <c r="C44" i="4"/>
  <c r="B44" i="4"/>
  <c r="O40" i="4"/>
  <c r="M40" i="4"/>
  <c r="L40" i="4"/>
  <c r="K40" i="4"/>
  <c r="J40" i="4"/>
  <c r="I40" i="4"/>
  <c r="H40" i="4"/>
  <c r="G40" i="4"/>
  <c r="F40" i="4"/>
  <c r="E40" i="4"/>
  <c r="D40" i="4"/>
  <c r="C40" i="4"/>
  <c r="B40" i="4"/>
  <c r="O35" i="4"/>
  <c r="M35" i="4"/>
  <c r="L35" i="4"/>
  <c r="K35" i="4"/>
  <c r="J35" i="4"/>
  <c r="I35" i="4"/>
  <c r="H35" i="4"/>
  <c r="G35" i="4"/>
  <c r="F35" i="4"/>
  <c r="E35" i="4"/>
  <c r="D35" i="4"/>
  <c r="C35" i="4"/>
  <c r="B35" i="4"/>
  <c r="O31" i="4"/>
  <c r="M31" i="4"/>
  <c r="L31" i="4"/>
  <c r="K31" i="4"/>
  <c r="J31" i="4"/>
  <c r="I31" i="4"/>
  <c r="H31" i="4"/>
  <c r="G31" i="4"/>
  <c r="F31" i="4"/>
  <c r="E31" i="4"/>
  <c r="D31" i="4"/>
  <c r="C31" i="4"/>
  <c r="B31" i="4"/>
  <c r="O27" i="4"/>
  <c r="M27" i="4"/>
  <c r="L27" i="4"/>
  <c r="K27" i="4"/>
  <c r="J27" i="4"/>
  <c r="I27" i="4"/>
  <c r="H27" i="4"/>
  <c r="G27" i="4"/>
  <c r="F27" i="4"/>
  <c r="E27" i="4"/>
  <c r="D27" i="4"/>
  <c r="C27" i="4"/>
  <c r="B27" i="4"/>
  <c r="O23" i="4"/>
  <c r="M23" i="4"/>
  <c r="L23" i="4"/>
  <c r="K23" i="4"/>
  <c r="J23" i="4"/>
  <c r="I23" i="4"/>
  <c r="H23" i="4"/>
  <c r="G23" i="4"/>
  <c r="F23" i="4"/>
  <c r="E23" i="4"/>
  <c r="D23" i="4"/>
  <c r="C23" i="4"/>
  <c r="B23" i="4"/>
  <c r="O18" i="4"/>
  <c r="M18" i="4"/>
  <c r="L18" i="4"/>
  <c r="K18" i="4"/>
  <c r="J18" i="4"/>
  <c r="I18" i="4"/>
  <c r="H18" i="4"/>
  <c r="G18" i="4"/>
  <c r="F18" i="4"/>
  <c r="E18" i="4"/>
  <c r="D18" i="4"/>
  <c r="C18" i="4"/>
  <c r="B18" i="4"/>
  <c r="O14" i="4"/>
  <c r="M14" i="4"/>
  <c r="L14" i="4"/>
  <c r="K14" i="4"/>
  <c r="J14" i="4"/>
  <c r="I14" i="4"/>
  <c r="H14" i="4"/>
  <c r="G14" i="4"/>
  <c r="F14" i="4"/>
  <c r="E14" i="4"/>
  <c r="D14" i="4"/>
  <c r="C14" i="4"/>
  <c r="B14" i="4"/>
  <c r="O10" i="4"/>
  <c r="M10" i="4"/>
  <c r="L10" i="4"/>
  <c r="K10" i="4"/>
  <c r="J10" i="4"/>
  <c r="I10" i="4"/>
  <c r="H10" i="4"/>
  <c r="G10" i="4"/>
  <c r="F10" i="4"/>
  <c r="E10" i="4"/>
  <c r="D10" i="4"/>
  <c r="C10" i="4"/>
  <c r="B10" i="4"/>
  <c r="C6" i="4"/>
  <c r="D6" i="4"/>
  <c r="E6" i="4"/>
  <c r="F6" i="4"/>
  <c r="G6" i="4"/>
  <c r="H6" i="4"/>
  <c r="I6" i="4"/>
  <c r="J6" i="4"/>
  <c r="K6" i="4"/>
  <c r="L6" i="4"/>
  <c r="M6" i="4"/>
  <c r="O6" i="4"/>
  <c r="B6" i="4"/>
  <c r="N3" i="4"/>
  <c r="N4" i="4"/>
  <c r="N5" i="4"/>
  <c r="N7" i="4"/>
  <c r="N8" i="4"/>
  <c r="N9" i="4"/>
  <c r="N11" i="4"/>
  <c r="N12" i="4"/>
  <c r="N13" i="4"/>
  <c r="N15" i="4"/>
  <c r="N16" i="4"/>
  <c r="N17" i="4"/>
  <c r="N20" i="4"/>
  <c r="N21" i="4"/>
  <c r="N22" i="4"/>
  <c r="N24" i="4"/>
  <c r="N25" i="4"/>
  <c r="N26" i="4"/>
  <c r="N28" i="4"/>
  <c r="N29" i="4"/>
  <c r="N30" i="4"/>
  <c r="N32" i="4"/>
  <c r="N33" i="4"/>
  <c r="N34" i="4"/>
  <c r="N37" i="4"/>
  <c r="N38" i="4"/>
  <c r="N39" i="4"/>
  <c r="N41" i="4"/>
  <c r="N42" i="4"/>
  <c r="N43" i="4"/>
  <c r="N50" i="4" s="1"/>
  <c r="N45" i="4"/>
  <c r="B42" i="1"/>
  <c r="B33" i="1"/>
  <c r="C42" i="1"/>
  <c r="M37" i="1"/>
  <c r="M39" i="1"/>
  <c r="M40" i="1"/>
  <c r="M41" i="1"/>
  <c r="M43" i="1"/>
  <c r="M44" i="1"/>
  <c r="M45" i="1"/>
  <c r="M52" i="1" s="1"/>
  <c r="M47" i="1"/>
  <c r="M48" i="1" s="1"/>
  <c r="M49" i="1" s="1"/>
  <c r="M5" i="1"/>
  <c r="M6" i="1"/>
  <c r="M7" i="1"/>
  <c r="M9" i="1"/>
  <c r="M10" i="1"/>
  <c r="M11" i="1"/>
  <c r="M13" i="1"/>
  <c r="M14" i="1"/>
  <c r="M15" i="1"/>
  <c r="M17" i="1"/>
  <c r="M18" i="1"/>
  <c r="M19" i="1"/>
  <c r="M22" i="1"/>
  <c r="M23" i="1"/>
  <c r="M24" i="1"/>
  <c r="M26" i="1"/>
  <c r="M27" i="1"/>
  <c r="M28" i="1"/>
  <c r="M30" i="1"/>
  <c r="M31" i="1"/>
  <c r="M32" i="1"/>
  <c r="M34" i="1"/>
  <c r="M35" i="1"/>
  <c r="M36" i="1"/>
  <c r="N46" i="1"/>
  <c r="L46" i="1"/>
  <c r="K46" i="1"/>
  <c r="J46" i="1"/>
  <c r="I46" i="1"/>
  <c r="H46" i="1"/>
  <c r="G46" i="1"/>
  <c r="F46" i="1"/>
  <c r="E46" i="1"/>
  <c r="D46" i="1"/>
  <c r="C46" i="1"/>
  <c r="B46" i="1"/>
  <c r="N42" i="1"/>
  <c r="L42" i="1"/>
  <c r="K42" i="1"/>
  <c r="J42" i="1"/>
  <c r="I42" i="1"/>
  <c r="H42" i="1"/>
  <c r="G42" i="1"/>
  <c r="F42" i="1"/>
  <c r="E42" i="1"/>
  <c r="D42" i="1"/>
  <c r="N33" i="1"/>
  <c r="L33" i="1"/>
  <c r="K33" i="1"/>
  <c r="J33" i="1"/>
  <c r="I33" i="1"/>
  <c r="H33" i="1"/>
  <c r="G33" i="1"/>
  <c r="F33" i="1"/>
  <c r="E33" i="1"/>
  <c r="D33" i="1"/>
  <c r="C33" i="1"/>
  <c r="N29" i="1"/>
  <c r="L29" i="1"/>
  <c r="K29" i="1"/>
  <c r="J29" i="1"/>
  <c r="I29" i="1"/>
  <c r="H29" i="1"/>
  <c r="G29" i="1"/>
  <c r="F29" i="1"/>
  <c r="E29" i="1"/>
  <c r="D29" i="1"/>
  <c r="C29" i="1"/>
  <c r="B29" i="1"/>
  <c r="N25" i="1"/>
  <c r="L25" i="1"/>
  <c r="K25" i="1"/>
  <c r="J25" i="1"/>
  <c r="I25" i="1"/>
  <c r="H25" i="1"/>
  <c r="G25" i="1"/>
  <c r="F25" i="1"/>
  <c r="E25" i="1"/>
  <c r="D25" i="1"/>
  <c r="C25" i="1"/>
  <c r="B25" i="1"/>
  <c r="N20" i="1"/>
  <c r="L20" i="1"/>
  <c r="K20" i="1"/>
  <c r="J20" i="1"/>
  <c r="I20" i="1"/>
  <c r="H20" i="1"/>
  <c r="G20" i="1"/>
  <c r="F20" i="1"/>
  <c r="E20" i="1"/>
  <c r="D20" i="1"/>
  <c r="C20" i="1"/>
  <c r="B20" i="1"/>
  <c r="N16" i="1"/>
  <c r="L16" i="1"/>
  <c r="K16" i="1"/>
  <c r="J16" i="1"/>
  <c r="I16" i="1"/>
  <c r="H16" i="1"/>
  <c r="G16" i="1"/>
  <c r="F16" i="1"/>
  <c r="E16" i="1"/>
  <c r="D16" i="1"/>
  <c r="C16" i="1"/>
  <c r="B16" i="1"/>
  <c r="N12" i="1"/>
  <c r="L12" i="1"/>
  <c r="K12" i="1"/>
  <c r="J12" i="1"/>
  <c r="I12" i="1"/>
  <c r="H12" i="1"/>
  <c r="G12" i="1"/>
  <c r="F12" i="1"/>
  <c r="E12" i="1"/>
  <c r="D12" i="1"/>
  <c r="C12" i="1"/>
  <c r="B12" i="1"/>
  <c r="C8" i="1"/>
  <c r="D8" i="1"/>
  <c r="E8" i="1"/>
  <c r="F8" i="1"/>
  <c r="G8" i="1"/>
  <c r="H8" i="1"/>
  <c r="I8" i="1"/>
  <c r="J8" i="1"/>
  <c r="K8" i="1"/>
  <c r="L8" i="1"/>
  <c r="N8" i="1"/>
  <c r="B8" i="1"/>
  <c r="N23" i="4" l="1"/>
  <c r="N27" i="4"/>
  <c r="N10" i="4"/>
  <c r="K19" i="4"/>
  <c r="G19" i="4"/>
  <c r="C19" i="4"/>
  <c r="B36" i="4"/>
  <c r="F36" i="4"/>
  <c r="J36" i="4"/>
  <c r="N40" i="4"/>
  <c r="O19" i="4"/>
  <c r="N46" i="4"/>
  <c r="N47" i="4" s="1"/>
  <c r="Z20" i="2"/>
  <c r="V20" i="2"/>
  <c r="Z24" i="2"/>
  <c r="V24" i="2"/>
  <c r="V11" i="2"/>
  <c r="AC13" i="2"/>
  <c r="Y13" i="2"/>
  <c r="U13" i="2"/>
  <c r="AC17" i="2"/>
  <c r="Y17" i="2"/>
  <c r="U17" i="2"/>
  <c r="AC20" i="2"/>
  <c r="Y20" i="2"/>
  <c r="U20" i="2"/>
  <c r="AC24" i="2"/>
  <c r="Y24" i="2"/>
  <c r="U24" i="2"/>
  <c r="S11" i="2"/>
  <c r="AA11" i="2"/>
  <c r="W11" i="2"/>
  <c r="N51" i="4"/>
  <c r="N31" i="4"/>
  <c r="N14" i="4"/>
  <c r="B19" i="4"/>
  <c r="M53" i="1"/>
  <c r="O11" i="3"/>
  <c r="AG11" i="3" s="1"/>
  <c r="AG21" i="3"/>
  <c r="AG15" i="3"/>
  <c r="Q9" i="3"/>
  <c r="O24" i="3"/>
  <c r="AG24" i="3" s="1"/>
  <c r="AC11" i="2"/>
  <c r="U11" i="2"/>
  <c r="O24" i="2"/>
  <c r="AB11" i="2"/>
  <c r="T11" i="2"/>
  <c r="O11" i="2"/>
  <c r="M17" i="2"/>
  <c r="AD17" i="2" s="1"/>
  <c r="M20" i="2"/>
  <c r="AD20" i="2" s="1"/>
  <c r="M24" i="2"/>
  <c r="AD24" i="2" s="1"/>
  <c r="AE11" i="2"/>
  <c r="Y11" i="2"/>
  <c r="O17" i="2"/>
  <c r="M13" i="2"/>
  <c r="AD13" i="2" s="1"/>
  <c r="M11" i="2"/>
  <c r="AD11" i="2" s="1"/>
  <c r="O20" i="2"/>
  <c r="C36" i="4"/>
  <c r="C49" i="4" s="1"/>
  <c r="G36" i="4"/>
  <c r="K36" i="4"/>
  <c r="O36" i="4"/>
  <c r="O49" i="4" s="1"/>
  <c r="N35" i="4"/>
  <c r="N36" i="4" s="1"/>
  <c r="N49" i="4" s="1"/>
  <c r="N18" i="4"/>
  <c r="M19" i="4"/>
  <c r="I19" i="4"/>
  <c r="E19" i="4"/>
  <c r="F19" i="4"/>
  <c r="J19" i="4"/>
  <c r="H36" i="4"/>
  <c r="H49" i="4" s="1"/>
  <c r="D36" i="4"/>
  <c r="D49" i="4" s="1"/>
  <c r="L36" i="4"/>
  <c r="N6" i="4"/>
  <c r="N19" i="4" s="1"/>
  <c r="L19" i="4"/>
  <c r="H19" i="4"/>
  <c r="D19" i="4"/>
  <c r="E36" i="4"/>
  <c r="I36" i="4"/>
  <c r="I49" i="4" s="1"/>
  <c r="M36" i="4"/>
  <c r="M49" i="4" s="1"/>
  <c r="N44" i="4"/>
  <c r="M42" i="1"/>
  <c r="M46" i="1"/>
  <c r="M8" i="1"/>
  <c r="M25" i="1"/>
  <c r="M29" i="1"/>
  <c r="M33" i="1"/>
  <c r="M12" i="1"/>
  <c r="M16" i="1"/>
  <c r="M20" i="1"/>
  <c r="F49" i="4" l="1"/>
  <c r="E49" i="4"/>
  <c r="K49" i="4"/>
  <c r="B49" i="4"/>
  <c r="L49" i="4"/>
  <c r="G49" i="4"/>
  <c r="J49" i="4"/>
</calcChain>
</file>

<file path=xl/sharedStrings.xml><?xml version="1.0" encoding="utf-8"?>
<sst xmlns="http://schemas.openxmlformats.org/spreadsheetml/2006/main" count="904" uniqueCount="499">
  <si>
    <t>Chemicals &amp; Rubber Products</t>
  </si>
  <si>
    <t>Diamonds</t>
  </si>
  <si>
    <t>Furniture</t>
  </si>
  <si>
    <t>Metals &amp; Metal Products</t>
  </si>
  <si>
    <t>Period \ HS</t>
  </si>
  <si>
    <t>2023</t>
  </si>
  <si>
    <t>July</t>
  </si>
  <si>
    <t>Africa</t>
  </si>
  <si>
    <t>Angola</t>
  </si>
  <si>
    <t>Burkina Faso</t>
  </si>
  <si>
    <t>Burundi</t>
  </si>
  <si>
    <t>Egypt</t>
  </si>
  <si>
    <t>Ethiopia</t>
  </si>
  <si>
    <t>Gabon</t>
  </si>
  <si>
    <t>Ghana</t>
  </si>
  <si>
    <t>Lesotho</t>
  </si>
  <si>
    <t>Mauritius</t>
  </si>
  <si>
    <t>Sao Tome and Principe</t>
  </si>
  <si>
    <t>Malawi</t>
  </si>
  <si>
    <t>Mozambique</t>
  </si>
  <si>
    <t>Namibia</t>
  </si>
  <si>
    <t>South Africa</t>
  </si>
  <si>
    <t>Zambia</t>
  </si>
  <si>
    <t>Zimbabwe</t>
  </si>
  <si>
    <t>Guinea-Bissau</t>
  </si>
  <si>
    <t>Papua new guinea</t>
  </si>
  <si>
    <t>Afghanistan</t>
  </si>
  <si>
    <t>Armenia</t>
  </si>
  <si>
    <t>Azerbaijan</t>
  </si>
  <si>
    <t>Bangladesh</t>
  </si>
  <si>
    <t>China</t>
  </si>
  <si>
    <t>India</t>
  </si>
  <si>
    <t>Indonesia</t>
  </si>
  <si>
    <t>IRANISLAMIC REPUBLIC OF</t>
  </si>
  <si>
    <t>Iraq</t>
  </si>
  <si>
    <t>Israel</t>
  </si>
  <si>
    <t>Japan</t>
  </si>
  <si>
    <t>Thailand</t>
  </si>
  <si>
    <t>Tajikistan</t>
  </si>
  <si>
    <t>Turkey</t>
  </si>
  <si>
    <t>Turkmenistan</t>
  </si>
  <si>
    <t>TAIWAN PROVINCE OF CHINA</t>
  </si>
  <si>
    <t>Uzbekistan</t>
  </si>
  <si>
    <t>Viet Nam</t>
  </si>
  <si>
    <t>Yemen</t>
  </si>
  <si>
    <t>United Arab Emirates</t>
  </si>
  <si>
    <t>East Timor</t>
  </si>
  <si>
    <t>HONG KONG</t>
  </si>
  <si>
    <t>KOREAREPUBLIC OF</t>
  </si>
  <si>
    <t>Cambodia</t>
  </si>
  <si>
    <t>EU</t>
  </si>
  <si>
    <t>Austria</t>
  </si>
  <si>
    <t>Belgium</t>
  </si>
  <si>
    <t>Bulgaria</t>
  </si>
  <si>
    <t>Cyprus</t>
  </si>
  <si>
    <t>Czech Republic</t>
  </si>
  <si>
    <t>Germany</t>
  </si>
  <si>
    <t>Denmark</t>
  </si>
  <si>
    <t>Estonia</t>
  </si>
  <si>
    <t>Spain</t>
  </si>
  <si>
    <t>Finland</t>
  </si>
  <si>
    <t>France</t>
  </si>
  <si>
    <t>Greece</t>
  </si>
  <si>
    <t>Hungary</t>
  </si>
  <si>
    <t>Croatia</t>
  </si>
  <si>
    <t>Ireland</t>
  </si>
  <si>
    <t>Italy</t>
  </si>
  <si>
    <t>Lithuania</t>
  </si>
  <si>
    <t>Latvia</t>
  </si>
  <si>
    <t>Malta</t>
  </si>
  <si>
    <t>Netherlands</t>
  </si>
  <si>
    <t>Poland</t>
  </si>
  <si>
    <t>Portugal</t>
  </si>
  <si>
    <t>Romania</t>
  </si>
  <si>
    <t>Sweden</t>
  </si>
  <si>
    <t>Slovenia</t>
  </si>
  <si>
    <t>Slovakia</t>
  </si>
  <si>
    <t>SACU</t>
  </si>
  <si>
    <t>SADC</t>
  </si>
  <si>
    <t>Anguilla</t>
  </si>
  <si>
    <t>Argentina</t>
  </si>
  <si>
    <t>American samoa</t>
  </si>
  <si>
    <t>Australia</t>
  </si>
  <si>
    <t>Aruba</t>
  </si>
  <si>
    <t>Ã…LAND ISLANDS</t>
  </si>
  <si>
    <t>Bosnia and Herzegovina</t>
  </si>
  <si>
    <t>Barbados</t>
  </si>
  <si>
    <t>SAINT BARTHÃ‰LEMY</t>
  </si>
  <si>
    <t>Bermuda</t>
  </si>
  <si>
    <t>BOLIVIA PLURINATIONAL STATE OF</t>
  </si>
  <si>
    <t>BONAIRE SINT EUSTATIUS AND SABA</t>
  </si>
  <si>
    <t>Brazil</t>
  </si>
  <si>
    <t>Canada</t>
  </si>
  <si>
    <t>Cocos (Keeling) Islands</t>
  </si>
  <si>
    <t>Switzerland</t>
  </si>
  <si>
    <t>Cook Islands</t>
  </si>
  <si>
    <t>Chile</t>
  </si>
  <si>
    <t>Colombia</t>
  </si>
  <si>
    <t>Costa rica</t>
  </si>
  <si>
    <t>Cuba</t>
  </si>
  <si>
    <t>CURAÃ‡AO</t>
  </si>
  <si>
    <t>Ecuador</t>
  </si>
  <si>
    <t>Fiji</t>
  </si>
  <si>
    <t>Falkland Islands (Malvinas)</t>
  </si>
  <si>
    <t>United Kingdom</t>
  </si>
  <si>
    <t>Jamaica</t>
  </si>
  <si>
    <t>MACEDONIATHE FORMER YUGOSLAV REPUBLIC OF</t>
  </si>
  <si>
    <t>Mexico</t>
  </si>
  <si>
    <t>Norway</t>
  </si>
  <si>
    <t>Nauru</t>
  </si>
  <si>
    <t>Niue</t>
  </si>
  <si>
    <t>New Zealand</t>
  </si>
  <si>
    <t>British indian ocean territory</t>
  </si>
  <si>
    <t>Panama</t>
  </si>
  <si>
    <t>Peru</t>
  </si>
  <si>
    <t>French polynesia</t>
  </si>
  <si>
    <t>Saint Pierre and Miquelon</t>
  </si>
  <si>
    <t>Pitcairn</t>
  </si>
  <si>
    <t>Puerto Rico</t>
  </si>
  <si>
    <t>Serbia</t>
  </si>
  <si>
    <t>El Salvador</t>
  </si>
  <si>
    <t>Tokelau</t>
  </si>
  <si>
    <t>Timor-Leste</t>
  </si>
  <si>
    <t>Tonga</t>
  </si>
  <si>
    <t>Trinidad and Tobago</t>
  </si>
  <si>
    <t>Tuvalu</t>
  </si>
  <si>
    <t>Ukraine</t>
  </si>
  <si>
    <t>UNITED STATES MINOR OUTLYING ISLANDS</t>
  </si>
  <si>
    <t>Uruguay</t>
  </si>
  <si>
    <t>May</t>
  </si>
  <si>
    <t>Imports CIF</t>
  </si>
  <si>
    <t>Imports FOB</t>
  </si>
  <si>
    <t>Freight</t>
  </si>
  <si>
    <t>Insurance</t>
  </si>
  <si>
    <t>Domestic Exports</t>
  </si>
  <si>
    <t>Re-Exports</t>
  </si>
  <si>
    <t>Total Export</t>
  </si>
  <si>
    <t>Trade Balance</t>
  </si>
  <si>
    <t>Jan_2022</t>
  </si>
  <si>
    <t>Feb</t>
  </si>
  <si>
    <t>Mar</t>
  </si>
  <si>
    <t>Q1</t>
  </si>
  <si>
    <t>Apr</t>
  </si>
  <si>
    <t>Jun</t>
  </si>
  <si>
    <t>Q2</t>
  </si>
  <si>
    <t>Jul</t>
  </si>
  <si>
    <t>Aug</t>
  </si>
  <si>
    <t>Sep</t>
  </si>
  <si>
    <t>Q3</t>
  </si>
  <si>
    <t>Oct</t>
  </si>
  <si>
    <t>Nov</t>
  </si>
  <si>
    <t>Dec</t>
  </si>
  <si>
    <t>Q4</t>
  </si>
  <si>
    <t>Total_2022</t>
  </si>
  <si>
    <t>Jan_2023</t>
  </si>
  <si>
    <t>Total_2023</t>
  </si>
  <si>
    <t>Jan_2024</t>
  </si>
  <si>
    <t>Change</t>
  </si>
  <si>
    <t>% Change</t>
  </si>
  <si>
    <t>Food, Beverages &amp; Tobacco</t>
  </si>
  <si>
    <t>Fuel</t>
  </si>
  <si>
    <t>Machinery &amp; Electrical Equipment</t>
  </si>
  <si>
    <t>Salt Ores &amp; Related Products</t>
  </si>
  <si>
    <t xml:space="preserve">Textiles &amp; Footwear </t>
  </si>
  <si>
    <t>Vehicle &amp; Transport Equipment</t>
  </si>
  <si>
    <t>Wood &amp; Paper Products</t>
  </si>
  <si>
    <t>Other Goods</t>
  </si>
  <si>
    <t>Total Goods</t>
  </si>
  <si>
    <t>Coal</t>
  </si>
  <si>
    <t xml:space="preserve">Copper </t>
  </si>
  <si>
    <t>Gold</t>
  </si>
  <si>
    <t>Iron &amp; Steel Products</t>
  </si>
  <si>
    <t>Live Cattle</t>
  </si>
  <si>
    <t>Meat &amp; Meat Products</t>
  </si>
  <si>
    <t>Plastic &amp; Plastic Products</t>
  </si>
  <si>
    <t xml:space="preserve">Salt &amp; Soda Ash </t>
  </si>
  <si>
    <t>Textiles</t>
  </si>
  <si>
    <t>% Contribution</t>
  </si>
  <si>
    <t>Eswatini</t>
  </si>
  <si>
    <t>TOTAL</t>
  </si>
  <si>
    <t>Other SADC</t>
  </si>
  <si>
    <t>Other Africa</t>
  </si>
  <si>
    <t>Other Asia</t>
  </si>
  <si>
    <t>Asia</t>
  </si>
  <si>
    <t>Other EU</t>
  </si>
  <si>
    <t xml:space="preserve">Rest of World </t>
  </si>
  <si>
    <t xml:space="preserve">% Contribution </t>
  </si>
  <si>
    <t>USA</t>
  </si>
  <si>
    <t>Flow Type</t>
  </si>
  <si>
    <t>Imports</t>
  </si>
  <si>
    <t>Total Exports</t>
  </si>
  <si>
    <t>Mode of Transport</t>
  </si>
  <si>
    <t>BW Pula (Million</t>
  </si>
  <si>
    <t>Road Transport</t>
  </si>
  <si>
    <t>Air Transport</t>
  </si>
  <si>
    <t>Rail Transport</t>
  </si>
  <si>
    <t xml:space="preserve">Total </t>
  </si>
  <si>
    <t>Border Post</t>
  </si>
  <si>
    <t>BW Pula(Million)</t>
  </si>
  <si>
    <t>Martins Drift</t>
  </si>
  <si>
    <t>Kazungula Bridge</t>
  </si>
  <si>
    <t>Mamuno Borderpost</t>
  </si>
  <si>
    <t>Ramokgwebana Borderpost</t>
  </si>
  <si>
    <t>Other</t>
  </si>
  <si>
    <t>Rank</t>
  </si>
  <si>
    <t>Chapter</t>
  </si>
  <si>
    <t>Description</t>
  </si>
  <si>
    <t>BW Pula (Million)</t>
  </si>
  <si>
    <t>Copper and articles thereof</t>
  </si>
  <si>
    <t>1</t>
  </si>
  <si>
    <t>74</t>
  </si>
  <si>
    <t>Commodities not specified according to kind</t>
  </si>
  <si>
    <t>2</t>
  </si>
  <si>
    <t>99</t>
  </si>
  <si>
    <t>Inorganic chemicals; organic and inorganic compounds of precious metals; of rare earth metals, of radio-active elements and of isotopes</t>
  </si>
  <si>
    <t>3</t>
  </si>
  <si>
    <t>28</t>
  </si>
  <si>
    <t>Nuclear reactors, boilers, machinery and mechanical appliances; parts thereof</t>
  </si>
  <si>
    <t>4</t>
  </si>
  <si>
    <t>84</t>
  </si>
  <si>
    <t>Ores, slag and ash</t>
  </si>
  <si>
    <t>5</t>
  </si>
  <si>
    <t>26</t>
  </si>
  <si>
    <t>Vehicles; other than railway or tramway rolling stock, and parts and accessories thereof</t>
  </si>
  <si>
    <t>6</t>
  </si>
  <si>
    <t>87</t>
  </si>
  <si>
    <t>Cereals</t>
  </si>
  <si>
    <t>7</t>
  </si>
  <si>
    <t>10</t>
  </si>
  <si>
    <t>Iron or steel articles</t>
  </si>
  <si>
    <t>8</t>
  </si>
  <si>
    <t>72</t>
  </si>
  <si>
    <t>Plastics and articles thereof</t>
  </si>
  <si>
    <t>9</t>
  </si>
  <si>
    <t>39</t>
  </si>
  <si>
    <t>Beverages, spirits and vinegar</t>
  </si>
  <si>
    <t>22</t>
  </si>
  <si>
    <t>12</t>
  </si>
  <si>
    <t xml:space="preserve">Other </t>
  </si>
  <si>
    <t>Total</t>
  </si>
  <si>
    <t>71021000</t>
  </si>
  <si>
    <t>71022100</t>
  </si>
  <si>
    <t>71022900</t>
  </si>
  <si>
    <t>71023100</t>
  </si>
  <si>
    <t>71023900</t>
  </si>
  <si>
    <t>11</t>
  </si>
  <si>
    <t>13</t>
  </si>
  <si>
    <t>14</t>
  </si>
  <si>
    <t>15</t>
  </si>
  <si>
    <t>16</t>
  </si>
  <si>
    <t>17</t>
  </si>
  <si>
    <t>18</t>
  </si>
  <si>
    <t>19</t>
  </si>
  <si>
    <t>20</t>
  </si>
  <si>
    <t>21</t>
  </si>
  <si>
    <t>23</t>
  </si>
  <si>
    <t>24</t>
  </si>
  <si>
    <t>25</t>
  </si>
  <si>
    <t>27</t>
  </si>
  <si>
    <t>29</t>
  </si>
  <si>
    <t>30</t>
  </si>
  <si>
    <t>31</t>
  </si>
  <si>
    <t>32</t>
  </si>
  <si>
    <t>33</t>
  </si>
  <si>
    <t>34</t>
  </si>
  <si>
    <t>35</t>
  </si>
  <si>
    <t>36</t>
  </si>
  <si>
    <t>37</t>
  </si>
  <si>
    <t>38</t>
  </si>
  <si>
    <t>40</t>
  </si>
  <si>
    <t>41</t>
  </si>
  <si>
    <t>42</t>
  </si>
  <si>
    <t>43</t>
  </si>
  <si>
    <t>44</t>
  </si>
  <si>
    <t>45</t>
  </si>
  <si>
    <t>46</t>
  </si>
  <si>
    <t>47</t>
  </si>
  <si>
    <t>48</t>
  </si>
  <si>
    <t>49</t>
  </si>
  <si>
    <t>50</t>
  </si>
  <si>
    <t>Distillate fuel, as defined in Additional Note 1(g)</t>
  </si>
  <si>
    <t>Petrol, as defined in Additional Note 1(b)</t>
  </si>
  <si>
    <t>ELECTRICAL ENERGY</t>
  </si>
  <si>
    <t>Other medicaments consisting of mixed or unmixed products for therapeutic or prophylactic uses</t>
  </si>
  <si>
    <t>Other Portland cement</t>
  </si>
  <si>
    <t>Semi-milled or wholly milled rice, whether or not polished or glazed</t>
  </si>
  <si>
    <t>CANE SUGAR SPECIFIED IN SUBHEADING NOTE 2 TO THIS CHAPTER</t>
  </si>
  <si>
    <t xml:space="preserve">Other - Medicaments (excluding goods of heading 30.02, 30.05 </t>
  </si>
  <si>
    <t>Dried Maize (Corn) kernels or grains fit for human consumption, not further prepared or processed and not packaged as seeds (excluding pop corn (ZEA MAYS EVERTA))</t>
  </si>
  <si>
    <t>Other (of Wheat (excluding durum wheat) and Meslin )</t>
  </si>
  <si>
    <t>Prepared foods obtained by the swelling or roasting of cereals or cereal products</t>
  </si>
  <si>
    <t>Other engines</t>
  </si>
  <si>
    <t>New pneumatic tyres, of rubber, of a kind used on construction, mining or industrial handling vehicles and machines, having a rim size of 91 cm or more</t>
  </si>
  <si>
    <t>Other Sugar confectionery (including white chocolate), not containing cocoa</t>
  </si>
  <si>
    <t>Other mixtures</t>
  </si>
  <si>
    <t>Of a kind used in the food or drink industries</t>
  </si>
  <si>
    <t>Other Beer made from malt, With an alcohol content exceeding 5 per cent</t>
  </si>
  <si>
    <t>Other pasta</t>
  </si>
  <si>
    <t>Other instruments and appliances</t>
  </si>
  <si>
    <t>Other Butanes, Liquefied</t>
  </si>
  <si>
    <t>Soap in other forms</t>
  </si>
  <si>
    <t>ENGINES OF A KIND USED FOR THE PROPULSION OF VEHICLES OF CHAPTER 87</t>
  </si>
  <si>
    <t>Coniferous Wood sawn or chipped lengthwise,  sliced or peeled, whether or not planed, sanded or finger-jointed,  of a thickness exceeding 6 mm, Of pine (Pinus spp.)</t>
  </si>
  <si>
    <t>OTHER PREPARED LUBRICATING OILS</t>
  </si>
  <si>
    <t>Other fermented apple or pear beverages, unfortified, with an alcoholic strength of at least 2.5 per cent by volume but not exceeding 15 per cent by volume, With an alcohol content of 5 per cent or less</t>
  </si>
  <si>
    <t>Of which the maximum cross-sectional dimension exceeds 6 mm</t>
  </si>
  <si>
    <t>Other, double-cab, of a vehicle mass not exceeding 2 000 kg or a G.V.M. not exceeding 3 500 kg, or of a mass not exceeding 1 600 kg or a G.V.M. not exceeding 3 500 kg per chassis fitted with a cab</t>
  </si>
  <si>
    <t>Sunflower-seed or safflower oil and fractions thereof,  Marketed and supplied for use in the process of cooking food</t>
  </si>
  <si>
    <t>Other Structures and parts of structures</t>
  </si>
  <si>
    <t>Other Beauty or make-up preparations and preparations for the care of the skin (other than medicaments), including sunscreen or sun tan preparations</t>
  </si>
  <si>
    <t>Aeroplanes and other aircraft, of an unladen mass exceeding 2 000 kg but not exceeding 15 000 kg</t>
  </si>
  <si>
    <t>Other (Maize (Corn))</t>
  </si>
  <si>
    <t>Clothing, clothing accessories, footwear and headgear</t>
  </si>
  <si>
    <t>Other Beer made from malt, With an alcohol content of 5 per cent or less</t>
  </si>
  <si>
    <t>Designed for use when carried in the hand or on the person</t>
  </si>
  <si>
    <t>Other (surface-active preparations, washing preparations (including auxiliary washing preparations) and cleaning preparations, whether or not containing soap, other than those of heading  34.01)</t>
  </si>
  <si>
    <t>Oil-cake and other solid residues, whether or not ground or in the form of pellets, resulting from the extraction of soya-bean oil</t>
  </si>
  <si>
    <t>Other machinery, self-propelled</t>
  </si>
  <si>
    <t>Other, double-cab, of a vehicle mass not exceeding 2 000 kg or a G.V.M. not exceeding 3 500 kg,  or of a mass not exceeding 1 600 kg or a G.V.M. not exceeding 3 500 kg per chasis fitted with a cab</t>
  </si>
  <si>
    <t>Other portable automatic data processing machines, of a mass not exceeding 10 kg, consisting of at least a central processing unit, a keyboard and a display</t>
  </si>
  <si>
    <t>27101230</t>
  </si>
  <si>
    <t>27101202</t>
  </si>
  <si>
    <t>27160000</t>
  </si>
  <si>
    <t>87032390</t>
  </si>
  <si>
    <t>30049099</t>
  </si>
  <si>
    <t>25232900</t>
  </si>
  <si>
    <t>84314990</t>
  </si>
  <si>
    <t>10063000</t>
  </si>
  <si>
    <t>87089990</t>
  </si>
  <si>
    <t>17011300</t>
  </si>
  <si>
    <t>30039090</t>
  </si>
  <si>
    <t>10059010</t>
  </si>
  <si>
    <t>10019900</t>
  </si>
  <si>
    <t>87042181</t>
  </si>
  <si>
    <t>15121910</t>
  </si>
  <si>
    <t>73089099</t>
  </si>
  <si>
    <t>33049990</t>
  </si>
  <si>
    <t>85444990</t>
  </si>
  <si>
    <t>88023000</t>
  </si>
  <si>
    <t>87033390</t>
  </si>
  <si>
    <t>10059090</t>
  </si>
  <si>
    <t>84749000</t>
  </si>
  <si>
    <t>68129100</t>
  </si>
  <si>
    <t>22030090</t>
  </si>
  <si>
    <t>85171310</t>
  </si>
  <si>
    <t>34029000</t>
  </si>
  <si>
    <t>23040000</t>
  </si>
  <si>
    <t>84305000</t>
  </si>
  <si>
    <t>84713090</t>
  </si>
  <si>
    <t>87043181</t>
  </si>
  <si>
    <t>85176290</t>
  </si>
  <si>
    <t>74081100</t>
  </si>
  <si>
    <t>22060081</t>
  </si>
  <si>
    <t>27101252</t>
  </si>
  <si>
    <t>44071100</t>
  </si>
  <si>
    <t>84082000</t>
  </si>
  <si>
    <t>34012000</t>
  </si>
  <si>
    <t>87042290</t>
  </si>
  <si>
    <t>85372090</t>
  </si>
  <si>
    <t>27111390</t>
  </si>
  <si>
    <t>38221900</t>
  </si>
  <si>
    <t>90189000</t>
  </si>
  <si>
    <t>19023000</t>
  </si>
  <si>
    <t>33021000</t>
  </si>
  <si>
    <t>38249999</t>
  </si>
  <si>
    <t>17049000</t>
  </si>
  <si>
    <t>40118020</t>
  </si>
  <si>
    <t>84089090</t>
  </si>
  <si>
    <t>19041000</t>
  </si>
  <si>
    <t>HS Code</t>
  </si>
  <si>
    <t>Contribution (%) Against Total Non-Diamonds Imports</t>
  </si>
  <si>
    <t>Contribution (%) Against Total Imports</t>
  </si>
  <si>
    <t>Top 50 Imported Non-Diamond Goods</t>
  </si>
  <si>
    <t>Other Non-Diamond Imports Goods</t>
  </si>
  <si>
    <t>Total Non-Diamond Imports</t>
  </si>
  <si>
    <t>Diamonds Imports</t>
  </si>
  <si>
    <t>Total Imports</t>
  </si>
  <si>
    <t>26030000</t>
  </si>
  <si>
    <t>85443000</t>
  </si>
  <si>
    <t>39172300</t>
  </si>
  <si>
    <t>28362000</t>
  </si>
  <si>
    <t>85444290</t>
  </si>
  <si>
    <t>01022100</t>
  </si>
  <si>
    <t>02023090</t>
  </si>
  <si>
    <t>25010090</t>
  </si>
  <si>
    <t>27011900</t>
  </si>
  <si>
    <t>27011200</t>
  </si>
  <si>
    <t>01022900</t>
  </si>
  <si>
    <t>84179000</t>
  </si>
  <si>
    <t>63026090</t>
  </si>
  <si>
    <t>68101100</t>
  </si>
  <si>
    <t>63019000</t>
  </si>
  <si>
    <t>72142000</t>
  </si>
  <si>
    <t>64059090</t>
  </si>
  <si>
    <t>72043000</t>
  </si>
  <si>
    <t>85446090</t>
  </si>
  <si>
    <t>62171090</t>
  </si>
  <si>
    <t>84295900</t>
  </si>
  <si>
    <t>07133990</t>
  </si>
  <si>
    <t>72044900</t>
  </si>
  <si>
    <t>85071099</t>
  </si>
  <si>
    <t>73084090</t>
  </si>
  <si>
    <t>84859000</t>
  </si>
  <si>
    <t>72165000</t>
  </si>
  <si>
    <t>85285990</t>
  </si>
  <si>
    <t>87042110</t>
  </si>
  <si>
    <t>07082000</t>
  </si>
  <si>
    <t>08052110</t>
  </si>
  <si>
    <t>30021500</t>
  </si>
  <si>
    <t>76020090</t>
  </si>
  <si>
    <t>39251000</t>
  </si>
  <si>
    <t>78020000</t>
  </si>
  <si>
    <t>39269099</t>
  </si>
  <si>
    <t>24022090</t>
  </si>
  <si>
    <t>12060000</t>
  </si>
  <si>
    <t>85287290</t>
  </si>
  <si>
    <t>74040010</t>
  </si>
  <si>
    <t>94032000</t>
  </si>
  <si>
    <t>85284910</t>
  </si>
  <si>
    <t>85182100</t>
  </si>
  <si>
    <t>94038900</t>
  </si>
  <si>
    <t>85442090</t>
  </si>
  <si>
    <t>Tubes, pipes and hoses, rigid, Of polymers of vinyl chloride</t>
  </si>
  <si>
    <t>Pure-bred breeding animals (cattle)</t>
  </si>
  <si>
    <t>Other (boneless meat of bovine animals, frozen)</t>
  </si>
  <si>
    <t>Other Salt, pure sodium chloride or sea water</t>
  </si>
  <si>
    <t>Other coal</t>
  </si>
  <si>
    <t>Bituminous coal</t>
  </si>
  <si>
    <t>Other (cattle)</t>
  </si>
  <si>
    <t>Parts of Other Industrial or laboratory furnaces and ovens, including incinerators, non-electric</t>
  </si>
  <si>
    <t>Other Toilet linen and kitchen linen, of terry towelling or similar terry fabrics, of cotton</t>
  </si>
  <si>
    <t>Building blocks and bricks</t>
  </si>
  <si>
    <t>Other blankets and travelling rugs</t>
  </si>
  <si>
    <t>Containing indentations, ribs, grooves or other deformations produced during the rolling process or twisted after rolling</t>
  </si>
  <si>
    <t>Other footwear</t>
  </si>
  <si>
    <t>WASTE AND SCRAP OF TINNED IRON OR STEEL</t>
  </si>
  <si>
    <t>Other clothing accessories</t>
  </si>
  <si>
    <t>Other (other beans (Vigna spp., Phaseolus spp.) )</t>
  </si>
  <si>
    <t>Other lead-acid, of a kind used for starting piston engines</t>
  </si>
  <si>
    <t>Other angles, shapes and sections, not further worked than hot-rolled, hot-drawn or extruded</t>
  </si>
  <si>
    <t>Shuttle cars for use in underground mines; low construction flame-proof vehicles, equipped with control mechanisms both in the front and at the rear, for use in underground mines</t>
  </si>
  <si>
    <t xml:space="preserve">Beans (VIGNA SPP., PHASEOLUS SPP.), shelled or unshelled, fresh or chilled </t>
  </si>
  <si>
    <t>Fresh Mandarins (including tangerines and satsumas):</t>
  </si>
  <si>
    <t>Immunological products, put up in measured doses or in forms or packings for retail sale</t>
  </si>
  <si>
    <t>Single loudspeakers, mounted in their enclosures</t>
  </si>
  <si>
    <t>Colour, with a screen size not exceeding 3 m x 4 m</t>
  </si>
  <si>
    <t>Other metal furniture</t>
  </si>
  <si>
    <t>Sunflower seeds, whether or not broken</t>
  </si>
  <si>
    <t>Other Cigarettes containing tobacco</t>
  </si>
  <si>
    <t>Other articles of plastics and articles of other materials of headings .39.01 to 39.14</t>
  </si>
  <si>
    <t>LEAD WASTE AND SCRAP</t>
  </si>
  <si>
    <t>Reservoirs, tanks, vats and similar containers, of a capacity exceeding 300 li</t>
  </si>
  <si>
    <t>Other aluminium waste and scrap</t>
  </si>
  <si>
    <t>Ignition wiring sets and other wiring sets of a kind used in vehicles, aircraft or ships</t>
  </si>
  <si>
    <t>Contribution (%) Against Total Non-Diamonds Exports</t>
  </si>
  <si>
    <t>Contribution (%) Against Total Exports</t>
  </si>
  <si>
    <t>Top 50 Exported Non-Diamond Goods</t>
  </si>
  <si>
    <t>Other Non-Diamond Exports Goods</t>
  </si>
  <si>
    <t>Total Non-Diamond Exports</t>
  </si>
  <si>
    <t>Diamonds Exports</t>
  </si>
  <si>
    <t>Table 2.1: Principal Import Commodity Groups – January 2022 to July 2024 (Million Pula)</t>
  </si>
  <si>
    <t>Other motor cars and other motor vehicles principally designed for the transport of persons</t>
  </si>
  <si>
    <t>Other parts suitable for use solely or principally with the machinery of headings 84.25 to 84.30:</t>
  </si>
  <si>
    <t>Other Parts and accessories of the motor vehicles of headings 87.01 to 87.05</t>
  </si>
  <si>
    <t>Other Insulated (including enameled or anodised) wire, cable (including co-axial cable</t>
  </si>
  <si>
    <t>Other, used vehicles of cylinder capacity exceeding 2500 cm</t>
  </si>
  <si>
    <t>Parts of  Mixing or kneading machines</t>
  </si>
  <si>
    <t>Other Machines for the reception</t>
  </si>
  <si>
    <t>Other Diagnostic or laboratory reagents on a backing, prepared diagnostic or laboratory reagents whether or not on a backing (excluding those of heading 30.02 or 30.06); certified reference materials</t>
  </si>
  <si>
    <t xml:space="preserve">Other - Ignition wiring sets  and other wiring sets of a kind used in vehicles, aircraft or ships 
For a voltage exceeding 80 V but not exceeding 240 V 
</t>
  </si>
  <si>
    <t>Disodium carbonate</t>
  </si>
  <si>
    <t>Copper ores and concentrates</t>
  </si>
  <si>
    <t xml:space="preserve">Other parts of boring or sinking machinery </t>
  </si>
  <si>
    <t xml:space="preserve">Other Vehicles specially designed for travelling on snow; golf cars nd similar vehicles </t>
  </si>
  <si>
    <t>Other Ferrous waste and scrap; remelting scrap ingots of iron or steel</t>
  </si>
  <si>
    <t>Other Monitors and projectors</t>
  </si>
  <si>
    <t>Copper waste and scrap of refined copper</t>
  </si>
  <si>
    <t>Other front-end shovel loaders:</t>
  </si>
  <si>
    <t>Other Steering wheels, steering columns and steering boxes; parts thereof:Not Elsewhere Specified</t>
  </si>
  <si>
    <t xml:space="preserve">Other Equipment for scaffolding, shuttering, propping or pit-propping: </t>
  </si>
  <si>
    <t>Parts for machine for additive manufacturing</t>
  </si>
  <si>
    <t xml:space="preserve">Other electric conductors, for a voltage exceeding 1 000 V : </t>
  </si>
  <si>
    <t xml:space="preserve"> Other Co-axial cable and other co-axial electric conductors </t>
  </si>
  <si>
    <t>Other with screen size exceeding  3m* 4m</t>
  </si>
  <si>
    <t xml:space="preserve">Other Not flameproof, with a current rating not exceeding 1 600 A, for a voltage exceeding 36 kV (AC) but not exceeding 72,5 kV (AC) and a breaking capacity rating exceeding 21 900 A (excluding gas insulated metal clad switchgear 
</t>
  </si>
  <si>
    <t>OtherG.V.M. exceeding 5 tonnes but not exceeding 20 tonnes</t>
  </si>
  <si>
    <t>Other Furniture of other materials, including cane, osier, bamboo or similar materials</t>
  </si>
  <si>
    <t xml:space="preserve">Other apparatus designed for use when carried in the hand  
</t>
  </si>
  <si>
    <t>Table 1.0: Total Merchandise Trade – January 2022 to July 2024 (Million Pula)</t>
  </si>
  <si>
    <t>Table 2.2 Principal Export Commodity Groups – January 2022 to July 2024 (Million Pula)</t>
  </si>
  <si>
    <t>Table 2.3: Diamonds Trade – January 2022 to July 2024 (Million Pula)</t>
  </si>
  <si>
    <t xml:space="preserve">Table 3.1A: Total Imports by Country, Region and Principal Import Commodity Groups -July 2024 (Million Pula) </t>
  </si>
  <si>
    <t>Table 3.1B: Principal Import Commodity Groups as a Percentage of Total Imports at Country and Regional Level – July 2024</t>
  </si>
  <si>
    <t>Table 3.2A: Total Exports by Country, Region and Principal Export Commodity Groups – July 2024 (Million Pula)</t>
  </si>
  <si>
    <t>Table 3.2B: Principal Export Commodity Groups as a Percentage of Total Exports at Country and Regional Level – July 2024</t>
  </si>
  <si>
    <t>Table B: Trade by Mode of Transport – July 2024 (Million Pula)</t>
  </si>
  <si>
    <t xml:space="preserve">Table 4.1 A: Top Imported Goods (Excluding Diamonds) – July 2024 (Million Pula) </t>
  </si>
  <si>
    <t>Table C2: Transit by Chapter – July 2024 (Million Pula)</t>
  </si>
  <si>
    <t>Table C1: Transit Trade by Border Post – July 2024 (Million Pula)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</si>
</sst>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_);[Red]\(#,##0.0\)"/>
    <numFmt numFmtId="166" formatCode="_ * #,##0.00_ ;_ * \-#,##0.00_ ;_ * &quot;-&quot;??_ ;_ @_ "/>
    <numFmt numFmtId="167" formatCode="_(* #,##0.0_);_(* \(#,##0.0\);_(* &quot;-&quot;??_);_(@_)"/>
    <numFmt numFmtId="168" formatCode="#,##0.0"/>
    <numFmt numFmtId="169" formatCode="0.0"/>
    <numFmt numFmtId="170" formatCode="#,##0.0_);\(#,##0.0\)"/>
  </numFmts>
  <fonts count="15" x14ac:knownFonts="1">
    <font>
      <sz val="11"/>
      <color theme="1"/>
      <name val="Calibri"/>
      <family val="2"/>
      <scheme val="minor"/>
    </font>
    <font>
      <sz val="11"/>
      <color theme="1"/>
      <name val="Calibri"/>
      <family val="2"/>
      <scheme val="minor"/>
    </font>
    <font>
      <sz val="10"/>
      <color theme="1"/>
      <name val="Century Gothic"/>
      <family val="2"/>
    </font>
    <font>
      <b/>
      <sz val="10"/>
      <color theme="1"/>
      <name val="Century Gothic"/>
      <family val="2"/>
    </font>
    <font>
      <b/>
      <sz val="8"/>
      <color theme="1"/>
      <name val="Century Gothic"/>
      <family val="2"/>
    </font>
    <font>
      <b/>
      <sz val="11"/>
      <color theme="1"/>
      <name val="Century Gothic"/>
      <family val="2"/>
    </font>
    <font>
      <sz val="11"/>
      <color theme="1"/>
      <name val="Century Gothic"/>
      <family val="2"/>
    </font>
    <font>
      <sz val="8"/>
      <color theme="1"/>
      <name val="Century Gothic"/>
      <family val="2"/>
    </font>
    <font>
      <i/>
      <sz val="11"/>
      <color theme="1"/>
      <name val="Century Gothic"/>
      <family val="2"/>
    </font>
    <font>
      <b/>
      <sz val="12"/>
      <color theme="1"/>
      <name val="Century Gothic"/>
      <family val="2"/>
    </font>
    <font>
      <sz val="12"/>
      <color theme="1"/>
      <name val="Calibri"/>
      <family val="2"/>
      <scheme val="minor"/>
    </font>
    <font>
      <sz val="12"/>
      <color theme="1"/>
      <name val="Century Gothic"/>
      <family val="2"/>
    </font>
    <font>
      <i/>
      <sz val="12"/>
      <color theme="1"/>
      <name val="Century Gothic"/>
      <family val="2"/>
    </font>
    <font>
      <b/>
      <sz val="11"/>
      <color theme="1"/>
      <name val="Calibri"/>
      <family val="2"/>
      <scheme val="minor"/>
    </font>
    <font>
      <sz val="12"/>
      <color rgb="FF000000"/>
      <name val="Century Gothic"/>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s>
  <cellStyleXfs count="3">
    <xf numFmtId="0" fontId="0" fillId="0" borderId="0"/>
    <xf numFmtId="166" fontId="1" fillId="0" borderId="0" applyFont="0" applyFill="0" applyBorder="0" applyAlignment="0" applyProtection="0"/>
    <xf numFmtId="164" fontId="1" fillId="0" borderId="0" applyFont="0" applyFill="0" applyBorder="0" applyAlignment="0" applyProtection="0"/>
  </cellStyleXfs>
  <cellXfs count="196">
    <xf numFmtId="0" fontId="0" fillId="0" borderId="0" xfId="0"/>
    <xf numFmtId="0" fontId="0" fillId="0" borderId="0" xfId="0"/>
    <xf numFmtId="0" fontId="0" fillId="0" borderId="0" xfId="0"/>
    <xf numFmtId="0" fontId="4" fillId="0" borderId="1" xfId="0" applyFont="1" applyBorder="1"/>
    <xf numFmtId="165" fontId="0" fillId="0" borderId="0" xfId="0" applyNumberFormat="1" applyAlignment="1">
      <alignment horizontal="right"/>
    </xf>
    <xf numFmtId="0" fontId="0" fillId="0" borderId="0" xfId="0" applyAlignment="1">
      <alignment horizontal="right"/>
    </xf>
    <xf numFmtId="0" fontId="5" fillId="0" borderId="2" xfId="0" applyFont="1" applyBorder="1" applyAlignment="1">
      <alignment horizontal="right" wrapText="1"/>
    </xf>
    <xf numFmtId="0" fontId="5" fillId="0" borderId="1" xfId="0" applyFont="1" applyFill="1" applyBorder="1" applyAlignment="1">
      <alignment wrapText="1"/>
    </xf>
    <xf numFmtId="0" fontId="6" fillId="0" borderId="0" xfId="0" applyFont="1"/>
    <xf numFmtId="0" fontId="5" fillId="0" borderId="1" xfId="0" applyFont="1" applyBorder="1"/>
    <xf numFmtId="167" fontId="6" fillId="0" borderId="0" xfId="2" applyNumberFormat="1" applyFont="1"/>
    <xf numFmtId="0" fontId="5" fillId="0" borderId="0" xfId="0" applyFont="1"/>
    <xf numFmtId="0" fontId="6" fillId="0" borderId="0" xfId="0" applyFont="1" applyAlignment="1">
      <alignment horizontal="left"/>
    </xf>
    <xf numFmtId="0" fontId="3" fillId="0" borderId="5" xfId="0" applyFont="1" applyBorder="1"/>
    <xf numFmtId="0" fontId="2" fillId="0" borderId="5" xfId="0" applyFont="1" applyBorder="1"/>
    <xf numFmtId="0" fontId="2" fillId="0" borderId="9" xfId="0" applyFont="1" applyBorder="1"/>
    <xf numFmtId="168" fontId="2" fillId="0" borderId="5" xfId="0" applyNumberFormat="1" applyFont="1" applyBorder="1"/>
    <xf numFmtId="0" fontId="2" fillId="0" borderId="6" xfId="0" quotePrefix="1" applyFont="1" applyBorder="1"/>
    <xf numFmtId="0" fontId="2" fillId="0" borderId="6" xfId="0" applyFont="1" applyBorder="1"/>
    <xf numFmtId="168" fontId="2" fillId="0" borderId="6" xfId="0" applyNumberFormat="1" applyFont="1" applyBorder="1"/>
    <xf numFmtId="0" fontId="2" fillId="0" borderId="9" xfId="0" quotePrefix="1" applyFont="1" applyBorder="1"/>
    <xf numFmtId="168" fontId="2" fillId="0" borderId="9" xfId="0" applyNumberFormat="1" applyFont="1" applyBorder="1"/>
    <xf numFmtId="0" fontId="2" fillId="0" borderId="5" xfId="0" quotePrefix="1" applyFont="1" applyBorder="1"/>
    <xf numFmtId="0" fontId="2" fillId="0" borderId="11" xfId="0" quotePrefix="1" applyFont="1" applyBorder="1"/>
    <xf numFmtId="0" fontId="2" fillId="0" borderId="11" xfId="0" applyFont="1" applyBorder="1"/>
    <xf numFmtId="168" fontId="2" fillId="0" borderId="11" xfId="0" applyNumberFormat="1" applyFont="1" applyBorder="1"/>
    <xf numFmtId="0" fontId="5" fillId="0" borderId="5" xfId="0" applyFont="1" applyBorder="1" applyAlignment="1">
      <alignment wrapText="1"/>
    </xf>
    <xf numFmtId="0" fontId="5" fillId="0" borderId="5" xfId="0" applyFont="1" applyBorder="1"/>
    <xf numFmtId="0" fontId="6" fillId="0" borderId="5" xfId="0" applyFont="1" applyBorder="1"/>
    <xf numFmtId="0" fontId="7" fillId="0" borderId="0" xfId="0" applyFont="1"/>
    <xf numFmtId="0" fontId="4" fillId="0" borderId="1" xfId="0" applyFont="1" applyBorder="1" applyAlignment="1">
      <alignment wrapText="1"/>
    </xf>
    <xf numFmtId="0" fontId="0" fillId="0" borderId="0" xfId="0"/>
    <xf numFmtId="0" fontId="5" fillId="0" borderId="0" xfId="0" applyFont="1" applyAlignment="1">
      <alignment horizontal="right"/>
    </xf>
    <xf numFmtId="0" fontId="4" fillId="0" borderId="1" xfId="0" applyFont="1" applyBorder="1" applyAlignment="1">
      <alignment horizontal="right" wrapText="1"/>
    </xf>
    <xf numFmtId="165" fontId="7" fillId="0" borderId="0" xfId="0" applyNumberFormat="1" applyFont="1" applyAlignment="1"/>
    <xf numFmtId="165" fontId="4" fillId="0" borderId="1" xfId="0" applyNumberFormat="1" applyFont="1" applyBorder="1" applyAlignment="1"/>
    <xf numFmtId="0" fontId="0" fillId="0" borderId="0" xfId="0" applyFont="1"/>
    <xf numFmtId="0" fontId="5" fillId="0" borderId="1" xfId="0" applyFont="1" applyBorder="1" applyAlignment="1">
      <alignment wrapText="1"/>
    </xf>
    <xf numFmtId="0" fontId="5" fillId="0" borderId="1" xfId="0" applyFont="1" applyBorder="1" applyAlignment="1">
      <alignment horizontal="right" wrapText="1"/>
    </xf>
    <xf numFmtId="0" fontId="6" fillId="0" borderId="0" xfId="0" applyFont="1" applyBorder="1"/>
    <xf numFmtId="0" fontId="8" fillId="0" borderId="0" xfId="0" applyFont="1" applyBorder="1"/>
    <xf numFmtId="0" fontId="0" fillId="0" borderId="0" xfId="0" applyFont="1" applyBorder="1"/>
    <xf numFmtId="0" fontId="9" fillId="0" borderId="0" xfId="0" applyFont="1" applyBorder="1"/>
    <xf numFmtId="0" fontId="9" fillId="0" borderId="0" xfId="0" applyFont="1"/>
    <xf numFmtId="0" fontId="10" fillId="0" borderId="0" xfId="0" applyFont="1"/>
    <xf numFmtId="0" fontId="9" fillId="0" borderId="1" xfId="0" applyFont="1" applyBorder="1" applyAlignment="1">
      <alignment wrapText="1"/>
    </xf>
    <xf numFmtId="0" fontId="9" fillId="0" borderId="1" xfId="0" applyFont="1" applyBorder="1" applyAlignment="1">
      <alignment horizontal="right" wrapText="1"/>
    </xf>
    <xf numFmtId="0" fontId="11" fillId="0" borderId="0" xfId="0" applyFont="1" applyBorder="1"/>
    <xf numFmtId="167" fontId="11" fillId="0" borderId="0" xfId="2" applyNumberFormat="1" applyFont="1" applyAlignment="1"/>
    <xf numFmtId="0" fontId="9" fillId="0" borderId="1" xfId="0" applyFont="1" applyBorder="1"/>
    <xf numFmtId="167" fontId="9" fillId="0" borderId="1" xfId="2" applyNumberFormat="1" applyFont="1" applyBorder="1" applyAlignment="1"/>
    <xf numFmtId="167" fontId="9" fillId="0" borderId="4" xfId="2" applyNumberFormat="1" applyFont="1" applyBorder="1" applyAlignment="1"/>
    <xf numFmtId="164" fontId="10" fillId="0" borderId="0" xfId="2" applyFont="1"/>
    <xf numFmtId="165" fontId="9" fillId="0" borderId="1" xfId="2" applyNumberFormat="1" applyFont="1" applyBorder="1" applyAlignment="1"/>
    <xf numFmtId="165" fontId="9" fillId="0" borderId="0" xfId="2" applyNumberFormat="1" applyFont="1" applyAlignment="1"/>
    <xf numFmtId="0" fontId="12" fillId="0" borderId="0" xfId="0" applyFont="1" applyBorder="1"/>
    <xf numFmtId="0" fontId="12" fillId="0" borderId="3" xfId="0" applyFont="1" applyBorder="1" applyAlignment="1"/>
    <xf numFmtId="167" fontId="12" fillId="0" borderId="0" xfId="2" applyNumberFormat="1" applyFont="1" applyBorder="1" applyAlignment="1"/>
    <xf numFmtId="0" fontId="12" fillId="0" borderId="1" xfId="0" applyFont="1" applyBorder="1"/>
    <xf numFmtId="167" fontId="12" fillId="0" borderId="1" xfId="2" applyNumberFormat="1" applyFont="1" applyBorder="1" applyAlignment="1"/>
    <xf numFmtId="0" fontId="10" fillId="0" borderId="0" xfId="0" applyFont="1" applyBorder="1"/>
    <xf numFmtId="167" fontId="12" fillId="2" borderId="1" xfId="2" applyNumberFormat="1" applyFont="1" applyFill="1" applyBorder="1" applyAlignment="1"/>
    <xf numFmtId="0" fontId="11" fillId="0" borderId="0" xfId="0" applyFont="1"/>
    <xf numFmtId="167" fontId="11" fillId="0" borderId="0" xfId="2" applyNumberFormat="1" applyFont="1" applyAlignment="1">
      <alignment horizontal="left"/>
    </xf>
    <xf numFmtId="167" fontId="11" fillId="0" borderId="0" xfId="2" applyNumberFormat="1" applyFont="1" applyAlignment="1">
      <alignment horizontal="right"/>
    </xf>
    <xf numFmtId="167" fontId="9" fillId="0" borderId="1" xfId="2" applyNumberFormat="1" applyFont="1" applyBorder="1" applyAlignment="1">
      <alignment horizontal="left"/>
    </xf>
    <xf numFmtId="167" fontId="11" fillId="0" borderId="1" xfId="2" applyNumberFormat="1" applyFont="1" applyBorder="1" applyAlignment="1">
      <alignment horizontal="left"/>
    </xf>
    <xf numFmtId="167" fontId="9" fillId="0" borderId="1" xfId="2" applyNumberFormat="1" applyFont="1" applyBorder="1" applyAlignment="1">
      <alignment horizontal="right"/>
    </xf>
    <xf numFmtId="167" fontId="9" fillId="0" borderId="0" xfId="2" applyNumberFormat="1" applyFont="1" applyAlignment="1">
      <alignment horizontal="left"/>
    </xf>
    <xf numFmtId="0" fontId="9" fillId="0" borderId="3" xfId="0" applyFont="1" applyBorder="1"/>
    <xf numFmtId="167" fontId="11" fillId="0" borderId="0" xfId="2" applyNumberFormat="1" applyFont="1"/>
    <xf numFmtId="0" fontId="8" fillId="0" borderId="3" xfId="0" applyFont="1" applyBorder="1"/>
    <xf numFmtId="0" fontId="8" fillId="0" borderId="4" xfId="0" applyFont="1" applyBorder="1"/>
    <xf numFmtId="0" fontId="5" fillId="0" borderId="1" xfId="0" applyFont="1" applyFill="1" applyBorder="1" applyAlignment="1">
      <alignment horizontal="left" wrapText="1"/>
    </xf>
    <xf numFmtId="0" fontId="5" fillId="0" borderId="1" xfId="0" applyFont="1" applyFill="1" applyBorder="1" applyAlignment="1">
      <alignment horizontal="right" wrapText="1"/>
    </xf>
    <xf numFmtId="167" fontId="6" fillId="0" borderId="0" xfId="2" applyNumberFormat="1" applyFont="1" applyAlignment="1">
      <alignment horizontal="right"/>
    </xf>
    <xf numFmtId="0" fontId="5" fillId="0" borderId="1" xfId="0" applyFont="1" applyBorder="1" applyAlignment="1">
      <alignment horizontal="left"/>
    </xf>
    <xf numFmtId="167" fontId="5" fillId="0" borderId="1" xfId="2" applyNumberFormat="1" applyFont="1" applyBorder="1" applyAlignment="1">
      <alignment horizontal="right"/>
    </xf>
    <xf numFmtId="167" fontId="5" fillId="0" borderId="3" xfId="2" applyNumberFormat="1" applyFont="1" applyBorder="1" applyAlignment="1">
      <alignment horizontal="right"/>
    </xf>
    <xf numFmtId="167" fontId="5" fillId="0" borderId="4" xfId="2" applyNumberFormat="1" applyFont="1" applyBorder="1" applyAlignment="1">
      <alignment horizontal="right"/>
    </xf>
    <xf numFmtId="0" fontId="5" fillId="0" borderId="3" xfId="0" applyFont="1" applyBorder="1" applyAlignment="1">
      <alignment horizontal="left"/>
    </xf>
    <xf numFmtId="167" fontId="6" fillId="0" borderId="1" xfId="2" applyNumberFormat="1" applyFont="1" applyBorder="1" applyAlignment="1">
      <alignment horizontal="right"/>
    </xf>
    <xf numFmtId="0" fontId="5" fillId="0" borderId="7" xfId="0" applyFont="1" applyBorder="1" applyAlignment="1">
      <alignment horizontal="right"/>
    </xf>
    <xf numFmtId="0" fontId="5" fillId="0" borderId="12" xfId="0" applyFont="1" applyBorder="1" applyAlignment="1">
      <alignment horizontal="right"/>
    </xf>
    <xf numFmtId="168" fontId="6" fillId="0" borderId="7" xfId="0" applyNumberFormat="1" applyFont="1" applyBorder="1" applyAlignment="1">
      <alignment horizontal="right"/>
    </xf>
    <xf numFmtId="168" fontId="6" fillId="0" borderId="12" xfId="0" applyNumberFormat="1" applyFont="1" applyBorder="1" applyAlignment="1">
      <alignment horizontal="right"/>
    </xf>
    <xf numFmtId="168" fontId="5" fillId="0" borderId="7" xfId="0" applyNumberFormat="1" applyFont="1" applyBorder="1" applyAlignment="1">
      <alignment horizontal="right"/>
    </xf>
    <xf numFmtId="168" fontId="5" fillId="0" borderId="12" xfId="0" applyNumberFormat="1" applyFont="1" applyBorder="1" applyAlignment="1">
      <alignment horizontal="right"/>
    </xf>
    <xf numFmtId="0" fontId="5" fillId="0" borderId="1" xfId="0" applyFont="1" applyBorder="1" applyAlignment="1">
      <alignment horizontal="right"/>
    </xf>
    <xf numFmtId="165" fontId="6" fillId="0" borderId="7" xfId="0" applyNumberFormat="1" applyFont="1" applyBorder="1" applyAlignment="1">
      <alignment horizontal="right"/>
    </xf>
    <xf numFmtId="165" fontId="6" fillId="0" borderId="5" xfId="0" applyNumberFormat="1" applyFont="1" applyBorder="1" applyAlignment="1">
      <alignment horizontal="right"/>
    </xf>
    <xf numFmtId="165" fontId="5" fillId="0" borderId="7" xfId="0" applyNumberFormat="1" applyFont="1" applyBorder="1" applyAlignment="1">
      <alignment horizontal="right"/>
    </xf>
    <xf numFmtId="165" fontId="5" fillId="0" borderId="5" xfId="0" applyNumberFormat="1" applyFont="1" applyBorder="1" applyAlignment="1">
      <alignment horizontal="right"/>
    </xf>
    <xf numFmtId="0" fontId="8" fillId="0" borderId="3" xfId="0" applyFont="1" applyBorder="1" applyAlignment="1">
      <alignment horizontal="right"/>
    </xf>
    <xf numFmtId="167" fontId="8" fillId="0" borderId="0" xfId="2" applyNumberFormat="1" applyFont="1" applyBorder="1" applyAlignment="1">
      <alignment horizontal="right"/>
    </xf>
    <xf numFmtId="167" fontId="8" fillId="0" borderId="4" xfId="2" applyNumberFormat="1" applyFont="1" applyBorder="1" applyAlignment="1">
      <alignment horizontal="right"/>
    </xf>
    <xf numFmtId="165" fontId="6" fillId="0" borderId="0" xfId="0" applyNumberFormat="1" applyFont="1" applyAlignment="1">
      <alignment horizontal="right"/>
    </xf>
    <xf numFmtId="165" fontId="5" fillId="0" borderId="1" xfId="0" applyNumberFormat="1" applyFont="1" applyBorder="1" applyAlignment="1">
      <alignment horizontal="right"/>
    </xf>
    <xf numFmtId="165" fontId="5" fillId="0" borderId="1" xfId="0" applyNumberFormat="1" applyFont="1" applyFill="1" applyBorder="1" applyAlignment="1">
      <alignment horizontal="right"/>
    </xf>
    <xf numFmtId="165" fontId="0" fillId="0" borderId="0" xfId="0" applyNumberFormat="1" applyFont="1" applyAlignment="1">
      <alignment horizontal="right"/>
    </xf>
    <xf numFmtId="0" fontId="0" fillId="0" borderId="0" xfId="0" applyFont="1" applyAlignment="1">
      <alignment horizontal="right"/>
    </xf>
    <xf numFmtId="165" fontId="6" fillId="0" borderId="1" xfId="0" applyNumberFormat="1" applyFont="1" applyBorder="1" applyAlignment="1">
      <alignment horizontal="right"/>
    </xf>
    <xf numFmtId="169" fontId="11" fillId="0" borderId="0" xfId="2" applyNumberFormat="1" applyFont="1" applyAlignment="1">
      <alignment horizontal="right"/>
    </xf>
    <xf numFmtId="170" fontId="6" fillId="0" borderId="0" xfId="2" applyNumberFormat="1" applyFont="1" applyAlignment="1">
      <alignment horizontal="right"/>
    </xf>
    <xf numFmtId="170" fontId="5" fillId="0" borderId="1" xfId="2" applyNumberFormat="1" applyFont="1" applyBorder="1" applyAlignment="1">
      <alignment horizontal="right"/>
    </xf>
    <xf numFmtId="170" fontId="5" fillId="0" borderId="1" xfId="2" applyNumberFormat="1" applyFont="1" applyFill="1" applyBorder="1" applyAlignment="1">
      <alignment horizontal="right" wrapText="1"/>
    </xf>
    <xf numFmtId="170" fontId="5" fillId="0" borderId="0" xfId="2" applyNumberFormat="1" applyFont="1" applyAlignment="1">
      <alignment horizontal="right"/>
    </xf>
    <xf numFmtId="170" fontId="6" fillId="0" borderId="3" xfId="2" applyNumberFormat="1" applyFont="1" applyBorder="1" applyAlignment="1">
      <alignment horizontal="right"/>
    </xf>
    <xf numFmtId="170" fontId="6" fillId="0" borderId="0" xfId="2" applyNumberFormat="1" applyFont="1" applyBorder="1" applyAlignment="1">
      <alignment horizontal="right"/>
    </xf>
    <xf numFmtId="170" fontId="6" fillId="0" borderId="4" xfId="2" applyNumberFormat="1" applyFont="1" applyBorder="1" applyAlignment="1">
      <alignment horizontal="right"/>
    </xf>
    <xf numFmtId="170" fontId="6" fillId="0" borderId="1" xfId="2" applyNumberFormat="1" applyFont="1" applyBorder="1" applyAlignment="1">
      <alignment horizontal="right"/>
    </xf>
    <xf numFmtId="170" fontId="5" fillId="0" borderId="4" xfId="2" applyNumberFormat="1" applyFont="1" applyBorder="1" applyAlignment="1">
      <alignment horizontal="right"/>
    </xf>
    <xf numFmtId="170" fontId="11" fillId="0" borderId="0" xfId="2" applyNumberFormat="1" applyFont="1" applyAlignment="1">
      <alignment horizontal="right"/>
    </xf>
    <xf numFmtId="170" fontId="9" fillId="0" borderId="1" xfId="2" applyNumberFormat="1" applyFont="1" applyBorder="1" applyAlignment="1">
      <alignment horizontal="right"/>
    </xf>
    <xf numFmtId="169" fontId="9" fillId="0" borderId="1" xfId="2" applyNumberFormat="1" applyFont="1" applyBorder="1" applyAlignment="1">
      <alignment horizontal="right"/>
    </xf>
    <xf numFmtId="169" fontId="11" fillId="0" borderId="1" xfId="2" applyNumberFormat="1" applyFont="1" applyBorder="1" applyAlignment="1">
      <alignment horizontal="right"/>
    </xf>
    <xf numFmtId="169" fontId="9" fillId="0" borderId="0" xfId="2" applyNumberFormat="1" applyFont="1" applyAlignment="1">
      <alignment horizontal="right"/>
    </xf>
    <xf numFmtId="0" fontId="5" fillId="0" borderId="5" xfId="0" applyFont="1" applyFill="1" applyBorder="1" applyAlignment="1">
      <alignment wrapText="1"/>
    </xf>
    <xf numFmtId="165" fontId="5" fillId="0" borderId="5" xfId="0" applyNumberFormat="1" applyFont="1" applyBorder="1" applyAlignment="1">
      <alignment horizontal="left" wrapText="1"/>
    </xf>
    <xf numFmtId="0" fontId="6" fillId="0" borderId="10" xfId="0" applyFont="1" applyBorder="1"/>
    <xf numFmtId="0" fontId="6" fillId="0" borderId="10" xfId="0" applyFont="1" applyFill="1" applyBorder="1"/>
    <xf numFmtId="165" fontId="6" fillId="0" borderId="10" xfId="0" applyNumberFormat="1" applyFont="1" applyBorder="1" applyAlignment="1">
      <alignment horizontal="left"/>
    </xf>
    <xf numFmtId="0" fontId="6" fillId="0" borderId="10" xfId="0" applyFont="1" applyFill="1" applyBorder="1" applyAlignment="1">
      <alignment wrapText="1"/>
    </xf>
    <xf numFmtId="0" fontId="6" fillId="0" borderId="8" xfId="0" applyFont="1" applyBorder="1"/>
    <xf numFmtId="0" fontId="6" fillId="0" borderId="8" xfId="0" applyFont="1" applyFill="1" applyBorder="1"/>
    <xf numFmtId="165" fontId="6" fillId="0" borderId="8" xfId="0" applyNumberFormat="1" applyFont="1" applyBorder="1" applyAlignment="1">
      <alignment horizontal="left"/>
    </xf>
    <xf numFmtId="0" fontId="6" fillId="0" borderId="13" xfId="0" applyFont="1" applyBorder="1"/>
    <xf numFmtId="165" fontId="5" fillId="0" borderId="5" xfId="0" applyNumberFormat="1" applyFont="1" applyFill="1" applyBorder="1" applyAlignment="1">
      <alignment horizontal="left" wrapText="1"/>
    </xf>
    <xf numFmtId="165" fontId="6" fillId="0" borderId="10" xfId="0" applyNumberFormat="1" applyFont="1" applyFill="1" applyBorder="1" applyAlignment="1">
      <alignment horizontal="left"/>
    </xf>
    <xf numFmtId="165" fontId="5" fillId="0" borderId="12" xfId="0" applyNumberFormat="1" applyFont="1" applyFill="1" applyBorder="1" applyAlignment="1">
      <alignment horizontal="right"/>
    </xf>
    <xf numFmtId="165" fontId="5" fillId="0" borderId="5" xfId="0" applyNumberFormat="1" applyFont="1" applyFill="1" applyBorder="1" applyAlignment="1">
      <alignment horizontal="right"/>
    </xf>
    <xf numFmtId="165" fontId="6" fillId="0" borderId="12" xfId="0" applyNumberFormat="1" applyFont="1" applyFill="1" applyBorder="1" applyAlignment="1">
      <alignment horizontal="right"/>
    </xf>
    <xf numFmtId="165" fontId="6" fillId="0" borderId="5" xfId="0" applyNumberFormat="1" applyFont="1" applyFill="1" applyBorder="1" applyAlignment="1">
      <alignment horizontal="right"/>
    </xf>
    <xf numFmtId="0" fontId="0" fillId="0" borderId="0" xfId="0" applyFont="1" applyFill="1" applyBorder="1"/>
    <xf numFmtId="165" fontId="0" fillId="0" borderId="0" xfId="0" applyNumberFormat="1" applyFont="1" applyBorder="1" applyAlignment="1">
      <alignment horizontal="left"/>
    </xf>
    <xf numFmtId="165" fontId="6" fillId="0" borderId="0" xfId="0" applyNumberFormat="1" applyFont="1" applyBorder="1" applyAlignment="1">
      <alignment horizontal="left"/>
    </xf>
    <xf numFmtId="0" fontId="0" fillId="0" borderId="13" xfId="0" applyFont="1" applyBorder="1"/>
    <xf numFmtId="0" fontId="0" fillId="0" borderId="10" xfId="0" applyFont="1" applyBorder="1"/>
    <xf numFmtId="0" fontId="0" fillId="0" borderId="10" xfId="0" applyFont="1" applyFill="1" applyBorder="1"/>
    <xf numFmtId="165" fontId="0" fillId="0" borderId="10" xfId="0" applyNumberFormat="1" applyFont="1" applyBorder="1" applyAlignment="1">
      <alignment horizontal="left"/>
    </xf>
    <xf numFmtId="0" fontId="5" fillId="0" borderId="0" xfId="0" applyFont="1" applyAlignment="1"/>
    <xf numFmtId="0" fontId="5" fillId="0" borderId="0" xfId="0" applyFont="1" applyFill="1" applyBorder="1" applyAlignment="1">
      <alignment wrapText="1"/>
    </xf>
    <xf numFmtId="0" fontId="13" fillId="0" borderId="0" xfId="0" applyFont="1"/>
    <xf numFmtId="0" fontId="13" fillId="0" borderId="0" xfId="0" applyFont="1" applyAlignment="1">
      <alignment horizontal="right"/>
    </xf>
    <xf numFmtId="167" fontId="5" fillId="0" borderId="0" xfId="2" applyNumberFormat="1" applyFont="1"/>
    <xf numFmtId="170" fontId="6" fillId="0" borderId="0" xfId="2" applyNumberFormat="1" applyFont="1" applyFill="1" applyAlignment="1">
      <alignment horizontal="right"/>
    </xf>
    <xf numFmtId="170" fontId="5" fillId="0" borderId="1" xfId="2" applyNumberFormat="1" applyFont="1" applyFill="1" applyBorder="1" applyAlignment="1">
      <alignment horizontal="right"/>
    </xf>
    <xf numFmtId="170" fontId="5" fillId="0" borderId="0" xfId="2" applyNumberFormat="1" applyFont="1" applyFill="1" applyAlignment="1">
      <alignment horizontal="right"/>
    </xf>
    <xf numFmtId="170" fontId="6" fillId="0" borderId="3" xfId="2" applyNumberFormat="1" applyFont="1" applyFill="1" applyBorder="1" applyAlignment="1">
      <alignment horizontal="right"/>
    </xf>
    <xf numFmtId="170" fontId="6" fillId="0" borderId="0" xfId="2" applyNumberFormat="1" applyFont="1" applyFill="1" applyBorder="1" applyAlignment="1">
      <alignment horizontal="right"/>
    </xf>
    <xf numFmtId="170" fontId="6" fillId="0" borderId="4" xfId="2" applyNumberFormat="1" applyFont="1" applyFill="1" applyBorder="1" applyAlignment="1">
      <alignment horizontal="right"/>
    </xf>
    <xf numFmtId="170" fontId="5" fillId="0" borderId="4" xfId="2" applyNumberFormat="1" applyFont="1" applyFill="1" applyBorder="1" applyAlignment="1">
      <alignment horizontal="right"/>
    </xf>
    <xf numFmtId="0" fontId="6" fillId="0" borderId="0" xfId="0" applyFont="1" applyFill="1"/>
    <xf numFmtId="0" fontId="13" fillId="0" borderId="13" xfId="0" applyFont="1" applyBorder="1"/>
    <xf numFmtId="0" fontId="13" fillId="0" borderId="10" xfId="0" applyFont="1" applyBorder="1"/>
    <xf numFmtId="0" fontId="13" fillId="0" borderId="10" xfId="0" applyFont="1" applyFill="1" applyBorder="1"/>
    <xf numFmtId="0" fontId="9" fillId="0" borderId="5" xfId="0" applyFont="1" applyBorder="1" applyAlignment="1">
      <alignment wrapText="1"/>
    </xf>
    <xf numFmtId="0" fontId="9" fillId="0" borderId="1" xfId="0" applyFont="1" applyFill="1" applyBorder="1" applyAlignment="1">
      <alignment wrapText="1"/>
    </xf>
    <xf numFmtId="169" fontId="9" fillId="0" borderId="12" xfId="0" applyNumberFormat="1" applyFont="1" applyBorder="1" applyAlignment="1">
      <alignment horizontal="left" wrapText="1"/>
    </xf>
    <xf numFmtId="169" fontId="9" fillId="0" borderId="5" xfId="0" applyNumberFormat="1" applyFont="1" applyBorder="1" applyAlignment="1">
      <alignment horizontal="left" wrapText="1"/>
    </xf>
    <xf numFmtId="0" fontId="11" fillId="0" borderId="10" xfId="0" applyFont="1" applyBorder="1"/>
    <xf numFmtId="0" fontId="11" fillId="0" borderId="9" xfId="0" applyFont="1" applyFill="1" applyBorder="1"/>
    <xf numFmtId="169" fontId="11" fillId="0" borderId="13" xfId="0" applyNumberFormat="1" applyFont="1" applyBorder="1" applyAlignment="1">
      <alignment horizontal="left"/>
    </xf>
    <xf numFmtId="169" fontId="11" fillId="0" borderId="10" xfId="0" applyNumberFormat="1" applyFont="1" applyBorder="1" applyAlignment="1">
      <alignment horizontal="left"/>
    </xf>
    <xf numFmtId="0" fontId="11" fillId="0" borderId="10" xfId="0" applyFont="1" applyFill="1" applyBorder="1"/>
    <xf numFmtId="0" fontId="11" fillId="0" borderId="10" xfId="0" applyFont="1" applyFill="1" applyBorder="1" applyAlignment="1">
      <alignment wrapText="1"/>
    </xf>
    <xf numFmtId="0" fontId="14" fillId="0" borderId="10" xfId="0" applyFont="1" applyFill="1" applyBorder="1" applyAlignment="1">
      <alignment vertical="center" wrapText="1"/>
    </xf>
    <xf numFmtId="0" fontId="11" fillId="0" borderId="8" xfId="0" applyFont="1" applyBorder="1"/>
    <xf numFmtId="0" fontId="11" fillId="0" borderId="4" xfId="0" applyFont="1" applyBorder="1"/>
    <xf numFmtId="0" fontId="11" fillId="0" borderId="4" xfId="0" applyFont="1" applyFill="1" applyBorder="1"/>
    <xf numFmtId="169" fontId="11" fillId="0" borderId="4" xfId="0" applyNumberFormat="1" applyFont="1" applyBorder="1" applyAlignment="1">
      <alignment horizontal="left"/>
    </xf>
    <xf numFmtId="169" fontId="11" fillId="0" borderId="14" xfId="0" applyNumberFormat="1" applyFont="1" applyBorder="1" applyAlignment="1">
      <alignment horizontal="left"/>
    </xf>
    <xf numFmtId="169" fontId="11" fillId="0" borderId="8" xfId="0" applyNumberFormat="1" applyFont="1" applyBorder="1" applyAlignment="1">
      <alignment horizontal="left"/>
    </xf>
    <xf numFmtId="0" fontId="11" fillId="0" borderId="0" xfId="0" applyFont="1" applyFill="1"/>
    <xf numFmtId="169" fontId="11" fillId="0" borderId="0" xfId="0" applyNumberFormat="1" applyFont="1" applyAlignment="1">
      <alignment horizontal="left"/>
    </xf>
    <xf numFmtId="0" fontId="9" fillId="0" borderId="12" xfId="0" applyFont="1" applyBorder="1" applyAlignment="1">
      <alignment wrapText="1"/>
    </xf>
    <xf numFmtId="0" fontId="9" fillId="0" borderId="5" xfId="0" applyFont="1" applyFill="1" applyBorder="1" applyAlignment="1">
      <alignment wrapText="1"/>
    </xf>
    <xf numFmtId="0" fontId="11" fillId="0" borderId="13" xfId="0" applyFont="1" applyBorder="1"/>
    <xf numFmtId="0" fontId="11" fillId="0" borderId="15" xfId="0" applyFont="1" applyBorder="1"/>
    <xf numFmtId="0" fontId="11" fillId="0" borderId="14" xfId="0" applyFont="1" applyBorder="1"/>
    <xf numFmtId="0" fontId="11" fillId="0" borderId="8" xfId="0" applyFont="1" applyFill="1" applyBorder="1"/>
    <xf numFmtId="0" fontId="9" fillId="0" borderId="7" xfId="0" applyFont="1" applyBorder="1"/>
    <xf numFmtId="0" fontId="9" fillId="0" borderId="1" xfId="0" applyFont="1" applyFill="1" applyBorder="1"/>
    <xf numFmtId="169" fontId="9" fillId="0" borderId="1" xfId="0" applyNumberFormat="1" applyFont="1" applyBorder="1" applyAlignment="1">
      <alignment horizontal="left"/>
    </xf>
    <xf numFmtId="169" fontId="9" fillId="0" borderId="12" xfId="0" applyNumberFormat="1" applyFont="1" applyBorder="1" applyAlignment="1">
      <alignment horizontal="left"/>
    </xf>
    <xf numFmtId="0" fontId="10" fillId="0" borderId="0" xfId="0" applyFont="1" applyFill="1"/>
    <xf numFmtId="169" fontId="10" fillId="0" borderId="0" xfId="0" applyNumberFormat="1" applyFont="1" applyAlignment="1">
      <alignment horizontal="left"/>
    </xf>
    <xf numFmtId="0" fontId="5" fillId="0" borderId="1" xfId="0" applyFont="1" applyBorder="1" applyAlignment="1">
      <alignment horizontal="center" wrapText="1"/>
    </xf>
    <xf numFmtId="0" fontId="5" fillId="0" borderId="7" xfId="0" applyFont="1" applyFill="1" applyBorder="1" applyAlignment="1">
      <alignment horizontal="left"/>
    </xf>
    <xf numFmtId="0" fontId="5" fillId="0" borderId="1" xfId="0" applyFont="1" applyFill="1" applyBorder="1" applyAlignment="1">
      <alignment horizontal="left"/>
    </xf>
    <xf numFmtId="0" fontId="5" fillId="0" borderId="12" xfId="0" applyFont="1" applyFill="1" applyBorder="1" applyAlignment="1">
      <alignment horizontal="left"/>
    </xf>
    <xf numFmtId="0" fontId="6" fillId="0" borderId="7" xfId="0" applyFont="1" applyFill="1" applyBorder="1" applyAlignment="1">
      <alignment horizontal="left"/>
    </xf>
    <xf numFmtId="0" fontId="6" fillId="0" borderId="1" xfId="0" applyFont="1" applyFill="1" applyBorder="1" applyAlignment="1">
      <alignment horizontal="left"/>
    </xf>
    <xf numFmtId="0" fontId="6" fillId="0" borderId="12" xfId="0" applyFont="1" applyFill="1" applyBorder="1" applyAlignment="1">
      <alignment horizontal="left"/>
    </xf>
    <xf numFmtId="0" fontId="5" fillId="0" borderId="7" xfId="0" applyFont="1" applyBorder="1" applyAlignment="1">
      <alignment horizontal="right" wrapText="1"/>
    </xf>
    <xf numFmtId="0" fontId="5" fillId="0" borderId="12" xfId="0" applyFont="1" applyBorder="1" applyAlignment="1">
      <alignment horizontal="right" wrapText="1"/>
    </xf>
  </cellXfs>
  <cellStyles count="3">
    <cellStyle name="Comma" xfId="2" builtinId="3"/>
    <cellStyle name="Comma 2" xfId="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activeCell="O11" sqref="O11"/>
    </sheetView>
  </sheetViews>
  <sheetFormatPr defaultRowHeight="15" x14ac:dyDescent="0.25"/>
  <cols>
    <col min="2" max="2" width="14.140625" style="5" customWidth="1"/>
    <col min="3" max="5" width="9.140625" style="5"/>
    <col min="6" max="6" width="13" style="5" customWidth="1"/>
    <col min="7" max="7" width="9.140625" style="5"/>
    <col min="8" max="8" width="16.140625" style="5" customWidth="1"/>
    <col min="9" max="9" width="10.28515625" style="5" customWidth="1"/>
  </cols>
  <sheetData>
    <row r="1" spans="1:9" s="31" customFormat="1" x14ac:dyDescent="0.25">
      <c r="A1" s="11" t="s">
        <v>488</v>
      </c>
      <c r="B1" s="32"/>
      <c r="C1" s="32"/>
      <c r="D1" s="32"/>
      <c r="E1" s="32"/>
      <c r="F1" s="32"/>
      <c r="G1" s="32"/>
      <c r="H1" s="5"/>
      <c r="I1" s="5"/>
    </row>
    <row r="2" spans="1:9" ht="25.5" x14ac:dyDescent="0.25">
      <c r="A2" s="30" t="s">
        <v>4</v>
      </c>
      <c r="B2" s="33" t="s">
        <v>130</v>
      </c>
      <c r="C2" s="33" t="s">
        <v>131</v>
      </c>
      <c r="D2" s="33" t="s">
        <v>132</v>
      </c>
      <c r="E2" s="33" t="s">
        <v>133</v>
      </c>
      <c r="F2" s="33" t="s">
        <v>134</v>
      </c>
      <c r="G2" s="33" t="s">
        <v>135</v>
      </c>
      <c r="H2" s="33" t="s">
        <v>136</v>
      </c>
      <c r="I2" s="33" t="s">
        <v>137</v>
      </c>
    </row>
    <row r="3" spans="1:9" ht="15.75" x14ac:dyDescent="0.3">
      <c r="A3" s="29" t="s">
        <v>138</v>
      </c>
      <c r="B3" s="34">
        <v>7288.549</v>
      </c>
      <c r="C3" s="34">
        <v>6974.5290000000005</v>
      </c>
      <c r="D3" s="34">
        <v>312.16300000000001</v>
      </c>
      <c r="E3" s="34">
        <v>1.857</v>
      </c>
      <c r="F3" s="34">
        <v>8446.2759999999998</v>
      </c>
      <c r="G3" s="34">
        <v>1.2E-2</v>
      </c>
      <c r="H3" s="34">
        <v>8446.2880000000005</v>
      </c>
      <c r="I3" s="34">
        <v>1157.7390000000005</v>
      </c>
    </row>
    <row r="4" spans="1:9" ht="15.75" x14ac:dyDescent="0.3">
      <c r="A4" s="29" t="s">
        <v>139</v>
      </c>
      <c r="B4" s="34">
        <v>8301.3520000000008</v>
      </c>
      <c r="C4" s="34">
        <v>7960.9000000000015</v>
      </c>
      <c r="D4" s="34">
        <v>338.21300000000002</v>
      </c>
      <c r="E4" s="34">
        <v>2.2389999999999999</v>
      </c>
      <c r="F4" s="34">
        <v>8842.9490000000005</v>
      </c>
      <c r="G4" s="34">
        <v>6.9000000000000006E-2</v>
      </c>
      <c r="H4" s="34">
        <v>8843.018</v>
      </c>
      <c r="I4" s="34">
        <v>541.66599999999926</v>
      </c>
    </row>
    <row r="5" spans="1:9" ht="15.75" x14ac:dyDescent="0.3">
      <c r="A5" s="29" t="s">
        <v>140</v>
      </c>
      <c r="B5" s="34">
        <v>10020.553</v>
      </c>
      <c r="C5" s="34">
        <v>9625.8509999999987</v>
      </c>
      <c r="D5" s="34">
        <v>392.25400000000002</v>
      </c>
      <c r="E5" s="34">
        <v>2.448</v>
      </c>
      <c r="F5" s="34">
        <v>8550.8019999999997</v>
      </c>
      <c r="G5" s="34">
        <v>0.26500000000000001</v>
      </c>
      <c r="H5" s="34">
        <v>8551.0660000000007</v>
      </c>
      <c r="I5" s="34">
        <v>-1469.4869999999992</v>
      </c>
    </row>
    <row r="6" spans="1:9" x14ac:dyDescent="0.25">
      <c r="A6" s="3" t="s">
        <v>141</v>
      </c>
      <c r="B6" s="35">
        <v>25610.454000000002</v>
      </c>
      <c r="C6" s="35">
        <v>24561.279999999999</v>
      </c>
      <c r="D6" s="35">
        <v>1042.6300000000001</v>
      </c>
      <c r="E6" s="35">
        <v>6.5440000000000005</v>
      </c>
      <c r="F6" s="35">
        <v>25840.026999999998</v>
      </c>
      <c r="G6" s="35">
        <v>0.34600000000000003</v>
      </c>
      <c r="H6" s="35">
        <v>25840.372000000003</v>
      </c>
      <c r="I6" s="35">
        <v>229.91800000000148</v>
      </c>
    </row>
    <row r="7" spans="1:9" ht="15.75" x14ac:dyDescent="0.3">
      <c r="A7" s="29" t="s">
        <v>142</v>
      </c>
      <c r="B7" s="34">
        <v>6979.1549999999997</v>
      </c>
      <c r="C7" s="34">
        <v>6672.2929999999997</v>
      </c>
      <c r="D7" s="34">
        <v>304.94200000000001</v>
      </c>
      <c r="E7" s="34">
        <v>1.92</v>
      </c>
      <c r="F7" s="34">
        <v>6606.8289999999997</v>
      </c>
      <c r="G7" s="34"/>
      <c r="H7" s="34">
        <v>6606.8289999999997</v>
      </c>
      <c r="I7" s="34">
        <v>-372.32600000000002</v>
      </c>
    </row>
    <row r="8" spans="1:9" ht="15.75" x14ac:dyDescent="0.3">
      <c r="A8" s="29" t="s">
        <v>129</v>
      </c>
      <c r="B8" s="34">
        <v>8599.1139999999996</v>
      </c>
      <c r="C8" s="34">
        <v>8274.52</v>
      </c>
      <c r="D8" s="34">
        <v>322.93400000000003</v>
      </c>
      <c r="E8" s="34">
        <v>1.66</v>
      </c>
      <c r="F8" s="34">
        <v>9045.2090000000007</v>
      </c>
      <c r="G8" s="34">
        <v>8.3000000000000004E-2</v>
      </c>
      <c r="H8" s="34">
        <v>9045.2919999999995</v>
      </c>
      <c r="I8" s="34">
        <v>446.17799999999988</v>
      </c>
    </row>
    <row r="9" spans="1:9" ht="15.75" x14ac:dyDescent="0.3">
      <c r="A9" s="29" t="s">
        <v>143</v>
      </c>
      <c r="B9" s="34">
        <v>8903.9040000000005</v>
      </c>
      <c r="C9" s="34">
        <v>8369.4320000000007</v>
      </c>
      <c r="D9" s="34">
        <v>532.63900000000001</v>
      </c>
      <c r="E9" s="34">
        <v>1.833</v>
      </c>
      <c r="F9" s="34">
        <v>10403.294</v>
      </c>
      <c r="G9" s="34">
        <v>1.6379999999999999</v>
      </c>
      <c r="H9" s="34">
        <v>10404.932000000001</v>
      </c>
      <c r="I9" s="34">
        <v>1501.0280000000002</v>
      </c>
    </row>
    <row r="10" spans="1:9" x14ac:dyDescent="0.25">
      <c r="A10" s="3" t="s">
        <v>144</v>
      </c>
      <c r="B10" s="35">
        <v>24482.173000000003</v>
      </c>
      <c r="C10" s="35">
        <v>23316.245000000003</v>
      </c>
      <c r="D10" s="35">
        <v>1160.5149999999999</v>
      </c>
      <c r="E10" s="35">
        <v>5.4130000000000003</v>
      </c>
      <c r="F10" s="35">
        <v>26055.332000000002</v>
      </c>
      <c r="G10" s="35">
        <v>1.7209999999999999</v>
      </c>
      <c r="H10" s="35">
        <v>26057.053</v>
      </c>
      <c r="I10" s="35">
        <v>1574.8799999999974</v>
      </c>
    </row>
    <row r="11" spans="1:9" ht="15.75" x14ac:dyDescent="0.3">
      <c r="A11" s="29" t="s">
        <v>145</v>
      </c>
      <c r="B11" s="34">
        <v>8307.4519999999993</v>
      </c>
      <c r="C11" s="34">
        <v>7956.6629999999996</v>
      </c>
      <c r="D11" s="34">
        <v>349.214</v>
      </c>
      <c r="E11" s="34">
        <v>1.575</v>
      </c>
      <c r="F11" s="34">
        <v>10061.088</v>
      </c>
      <c r="G11" s="34">
        <v>0.89800000000000002</v>
      </c>
      <c r="H11" s="34">
        <v>10061.986000000001</v>
      </c>
      <c r="I11" s="34">
        <v>1754.5340000000015</v>
      </c>
    </row>
    <row r="12" spans="1:9" ht="15.75" x14ac:dyDescent="0.3">
      <c r="A12" s="29" t="s">
        <v>146</v>
      </c>
      <c r="B12" s="34">
        <v>7185.85</v>
      </c>
      <c r="C12" s="34">
        <v>6843.6190000000006</v>
      </c>
      <c r="D12" s="34">
        <v>339.72199999999998</v>
      </c>
      <c r="E12" s="34">
        <v>2.5089999999999999</v>
      </c>
      <c r="F12" s="34">
        <v>10912.960999999999</v>
      </c>
      <c r="G12" s="34">
        <v>1.7430000000000001</v>
      </c>
      <c r="H12" s="34">
        <v>10914.704</v>
      </c>
      <c r="I12" s="34">
        <v>3728.8539999999994</v>
      </c>
    </row>
    <row r="13" spans="1:9" ht="15.75" x14ac:dyDescent="0.3">
      <c r="A13" s="29" t="s">
        <v>147</v>
      </c>
      <c r="B13" s="34">
        <v>12099.351000000001</v>
      </c>
      <c r="C13" s="34">
        <v>11765.388999999999</v>
      </c>
      <c r="D13" s="34">
        <v>331.92200000000003</v>
      </c>
      <c r="E13" s="34">
        <v>2.04</v>
      </c>
      <c r="F13" s="34">
        <v>8887.6039999999994</v>
      </c>
      <c r="G13" s="34">
        <v>8.0000000000000002E-3</v>
      </c>
      <c r="H13" s="34">
        <v>8887.6119999999992</v>
      </c>
      <c r="I13" s="34">
        <v>-3211.7390000000014</v>
      </c>
    </row>
    <row r="14" spans="1:9" x14ac:dyDescent="0.25">
      <c r="A14" s="3" t="s">
        <v>148</v>
      </c>
      <c r="B14" s="35">
        <v>27592.652999999998</v>
      </c>
      <c r="C14" s="35">
        <v>26565.670999999998</v>
      </c>
      <c r="D14" s="35">
        <v>1020.8579999999999</v>
      </c>
      <c r="E14" s="35">
        <v>6.1239999999999997</v>
      </c>
      <c r="F14" s="35">
        <v>29861.652999999998</v>
      </c>
      <c r="G14" s="35">
        <v>2.649</v>
      </c>
      <c r="H14" s="35">
        <v>29864.302000000003</v>
      </c>
      <c r="I14" s="35">
        <v>2271.6490000000049</v>
      </c>
    </row>
    <row r="15" spans="1:9" ht="15.75" x14ac:dyDescent="0.3">
      <c r="A15" s="29" t="s">
        <v>149</v>
      </c>
      <c r="B15" s="34">
        <v>7253.3879999999999</v>
      </c>
      <c r="C15" s="34">
        <v>6940.9659999999994</v>
      </c>
      <c r="D15" s="34">
        <v>310.97800000000001</v>
      </c>
      <c r="E15" s="34">
        <v>1.444</v>
      </c>
      <c r="F15" s="34">
        <v>4268.7340000000004</v>
      </c>
      <c r="G15" s="34">
        <v>0.03</v>
      </c>
      <c r="H15" s="34">
        <v>4268.7640000000001</v>
      </c>
      <c r="I15" s="34">
        <v>-2984.6239999999998</v>
      </c>
    </row>
    <row r="16" spans="1:9" ht="15.75" x14ac:dyDescent="0.3">
      <c r="A16" s="29" t="s">
        <v>150</v>
      </c>
      <c r="B16" s="34">
        <v>7164.491</v>
      </c>
      <c r="C16" s="34">
        <v>6827.0970000000007</v>
      </c>
      <c r="D16" s="34">
        <v>335.65499999999997</v>
      </c>
      <c r="E16" s="34">
        <v>1.7390000000000001</v>
      </c>
      <c r="F16" s="34">
        <v>8573.473</v>
      </c>
      <c r="G16" s="34">
        <v>22.571000000000002</v>
      </c>
      <c r="H16" s="34">
        <v>8596.0439999999999</v>
      </c>
      <c r="I16" s="34">
        <v>1431.5529999999999</v>
      </c>
    </row>
    <row r="17" spans="1:9" ht="15.75" x14ac:dyDescent="0.3">
      <c r="A17" s="29" t="s">
        <v>151</v>
      </c>
      <c r="B17" s="34">
        <v>7959.5360000000001</v>
      </c>
      <c r="C17" s="34">
        <v>7661.4470000000001</v>
      </c>
      <c r="D17" s="34">
        <v>295.87200000000001</v>
      </c>
      <c r="E17" s="34">
        <v>2.2170000000000001</v>
      </c>
      <c r="F17" s="34">
        <v>7899.7460000000001</v>
      </c>
      <c r="G17" s="34">
        <v>0.67700000000000005</v>
      </c>
      <c r="H17" s="34">
        <v>7900.4229999999998</v>
      </c>
      <c r="I17" s="34">
        <v>-59.113000000000284</v>
      </c>
    </row>
    <row r="18" spans="1:9" x14ac:dyDescent="0.25">
      <c r="A18" s="3" t="s">
        <v>152</v>
      </c>
      <c r="B18" s="35">
        <v>22377.415000000001</v>
      </c>
      <c r="C18" s="35">
        <v>21429.51</v>
      </c>
      <c r="D18" s="35">
        <v>942.50500000000011</v>
      </c>
      <c r="E18" s="35">
        <v>5.4</v>
      </c>
      <c r="F18" s="35">
        <v>20741.953000000001</v>
      </c>
      <c r="G18" s="35">
        <v>23.278000000000002</v>
      </c>
      <c r="H18" s="35">
        <v>20765.231</v>
      </c>
      <c r="I18" s="35">
        <v>-1612.1840000000011</v>
      </c>
    </row>
    <row r="19" spans="1:9" x14ac:dyDescent="0.25">
      <c r="A19" s="3" t="s">
        <v>153</v>
      </c>
      <c r="B19" s="35">
        <v>100062.69500000001</v>
      </c>
      <c r="C19" s="35">
        <v>95872.706000000006</v>
      </c>
      <c r="D19" s="35">
        <v>4166.5079999999998</v>
      </c>
      <c r="E19" s="35">
        <v>23.481000000000002</v>
      </c>
      <c r="F19" s="35">
        <v>102498.965</v>
      </c>
      <c r="G19" s="35">
        <v>27.994000000000003</v>
      </c>
      <c r="H19" s="35">
        <v>102526.95800000001</v>
      </c>
      <c r="I19" s="35">
        <v>2464.2630000000063</v>
      </c>
    </row>
    <row r="20" spans="1:9" ht="15.75" x14ac:dyDescent="0.3">
      <c r="A20" s="29" t="s">
        <v>154</v>
      </c>
      <c r="B20" s="34">
        <v>6032.9679999999998</v>
      </c>
      <c r="C20" s="34">
        <v>5752.0830000000005</v>
      </c>
      <c r="D20" s="34">
        <v>279.32900000000001</v>
      </c>
      <c r="E20" s="34">
        <v>1.556</v>
      </c>
      <c r="F20" s="34">
        <v>6969.4830000000002</v>
      </c>
      <c r="G20" s="34"/>
      <c r="H20" s="34">
        <v>6969.4830000000002</v>
      </c>
      <c r="I20" s="34">
        <v>936.51500000000033</v>
      </c>
    </row>
    <row r="21" spans="1:9" ht="15.75" x14ac:dyDescent="0.3">
      <c r="A21" s="29" t="s">
        <v>139</v>
      </c>
      <c r="B21" s="34">
        <v>7002.7169999999996</v>
      </c>
      <c r="C21" s="34">
        <v>6707.973</v>
      </c>
      <c r="D21" s="34">
        <v>293.154</v>
      </c>
      <c r="E21" s="34">
        <v>1.59</v>
      </c>
      <c r="F21" s="34">
        <v>6094.5659999999998</v>
      </c>
      <c r="G21" s="34">
        <v>6.0570000000000004</v>
      </c>
      <c r="H21" s="34">
        <v>6100.6229999999996</v>
      </c>
      <c r="I21" s="34">
        <v>-902.09400000000005</v>
      </c>
    </row>
    <row r="22" spans="1:9" ht="15.75" x14ac:dyDescent="0.3">
      <c r="A22" s="29" t="s">
        <v>140</v>
      </c>
      <c r="B22" s="34">
        <v>7253.13</v>
      </c>
      <c r="C22" s="34">
        <v>6934.982</v>
      </c>
      <c r="D22" s="34">
        <v>316.24099999999999</v>
      </c>
      <c r="E22" s="34">
        <v>1.907</v>
      </c>
      <c r="F22" s="34">
        <v>8421.7150000000001</v>
      </c>
      <c r="G22" s="34">
        <v>5.69</v>
      </c>
      <c r="H22" s="34">
        <v>8427.4050000000007</v>
      </c>
      <c r="I22" s="34">
        <v>1174.2750000000005</v>
      </c>
    </row>
    <row r="23" spans="1:9" x14ac:dyDescent="0.25">
      <c r="A23" s="3" t="s">
        <v>141</v>
      </c>
      <c r="B23" s="35">
        <v>20288.814999999999</v>
      </c>
      <c r="C23" s="35">
        <v>19395.038</v>
      </c>
      <c r="D23" s="35">
        <v>888.72399999999993</v>
      </c>
      <c r="E23" s="35">
        <v>5.0529999999999999</v>
      </c>
      <c r="F23" s="35">
        <v>21485.763999999999</v>
      </c>
      <c r="G23" s="35">
        <v>11.747</v>
      </c>
      <c r="H23" s="35">
        <v>21497.510999999999</v>
      </c>
      <c r="I23" s="35">
        <v>1208.6959999999999</v>
      </c>
    </row>
    <row r="24" spans="1:9" ht="15.75" x14ac:dyDescent="0.3">
      <c r="A24" s="29" t="s">
        <v>142</v>
      </c>
      <c r="B24" s="34">
        <v>6216.04</v>
      </c>
      <c r="C24" s="34">
        <v>5937.9340000000002</v>
      </c>
      <c r="D24" s="34">
        <v>276.726</v>
      </c>
      <c r="E24" s="34">
        <v>1.38</v>
      </c>
      <c r="F24" s="34">
        <v>6633.64</v>
      </c>
      <c r="G24" s="34">
        <v>2.7010000000000001</v>
      </c>
      <c r="H24" s="34">
        <v>6636.3410000000003</v>
      </c>
      <c r="I24" s="34">
        <v>420.30100000000039</v>
      </c>
    </row>
    <row r="25" spans="1:9" ht="15.75" x14ac:dyDescent="0.3">
      <c r="A25" s="29" t="s">
        <v>129</v>
      </c>
      <c r="B25" s="34">
        <v>6842.3639999999996</v>
      </c>
      <c r="C25" s="34">
        <v>6528.9529999999995</v>
      </c>
      <c r="D25" s="34">
        <v>312.3</v>
      </c>
      <c r="E25" s="34">
        <v>1.111</v>
      </c>
      <c r="F25" s="34">
        <v>8919.607</v>
      </c>
      <c r="G25" s="34">
        <v>3.4</v>
      </c>
      <c r="H25" s="34">
        <v>8923.0079999999998</v>
      </c>
      <c r="I25" s="34">
        <v>2080.6440000000002</v>
      </c>
    </row>
    <row r="26" spans="1:9" ht="15.75" x14ac:dyDescent="0.3">
      <c r="A26" s="29" t="s">
        <v>143</v>
      </c>
      <c r="B26" s="34">
        <v>6948.0079999999998</v>
      </c>
      <c r="C26" s="34">
        <v>6621.8849999999993</v>
      </c>
      <c r="D26" s="34">
        <v>324.05099999999999</v>
      </c>
      <c r="E26" s="34">
        <v>2.0720000000000001</v>
      </c>
      <c r="F26" s="34">
        <v>7596.4520000000002</v>
      </c>
      <c r="G26" s="34">
        <v>0.51300000000000001</v>
      </c>
      <c r="H26" s="34">
        <v>7596.9650000000001</v>
      </c>
      <c r="I26" s="34">
        <v>648.95700000000033</v>
      </c>
    </row>
    <row r="27" spans="1:9" x14ac:dyDescent="0.25">
      <c r="A27" s="3" t="s">
        <v>144</v>
      </c>
      <c r="B27" s="35">
        <v>20006.411999999997</v>
      </c>
      <c r="C27" s="35">
        <v>19088.771999999997</v>
      </c>
      <c r="D27" s="35">
        <v>913.077</v>
      </c>
      <c r="E27" s="35">
        <v>4.5629999999999997</v>
      </c>
      <c r="F27" s="35">
        <v>23149.699000000001</v>
      </c>
      <c r="G27" s="35">
        <v>6.6139999999999999</v>
      </c>
      <c r="H27" s="35">
        <v>23156.313999999998</v>
      </c>
      <c r="I27" s="35">
        <v>3149.9020000000019</v>
      </c>
    </row>
    <row r="28" spans="1:9" ht="15.75" x14ac:dyDescent="0.3">
      <c r="A28" s="29" t="s">
        <v>145</v>
      </c>
      <c r="B28" s="34">
        <v>7174.3670000000002</v>
      </c>
      <c r="C28" s="34">
        <v>6854.6090000000004</v>
      </c>
      <c r="D28" s="34">
        <v>318.06299999999999</v>
      </c>
      <c r="E28" s="34">
        <v>1.6950000000000001</v>
      </c>
      <c r="F28" s="34">
        <v>8170.357</v>
      </c>
      <c r="G28" s="34">
        <v>6.2E-2</v>
      </c>
      <c r="H28" s="34">
        <v>8170.42</v>
      </c>
      <c r="I28" s="34">
        <v>996.05299999999988</v>
      </c>
    </row>
    <row r="29" spans="1:9" ht="15.75" x14ac:dyDescent="0.3">
      <c r="A29" s="29" t="s">
        <v>146</v>
      </c>
      <c r="B29" s="34">
        <v>7199.0690000000004</v>
      </c>
      <c r="C29" s="34">
        <v>6863.5309999999999</v>
      </c>
      <c r="D29" s="34">
        <v>333.63600000000002</v>
      </c>
      <c r="E29" s="34">
        <v>1.9019999999999999</v>
      </c>
      <c r="F29" s="34">
        <v>7835.9250000000002</v>
      </c>
      <c r="G29" s="34">
        <v>0.45800000000000002</v>
      </c>
      <c r="H29" s="34">
        <v>7836.3829999999998</v>
      </c>
      <c r="I29" s="34">
        <v>637.3139999999994</v>
      </c>
    </row>
    <row r="30" spans="1:9" ht="15.75" x14ac:dyDescent="0.3">
      <c r="A30" s="29" t="s">
        <v>147</v>
      </c>
      <c r="B30" s="34">
        <v>8492.4539999999997</v>
      </c>
      <c r="C30" s="34">
        <v>8148.8339999999998</v>
      </c>
      <c r="D30" s="34">
        <v>342.017</v>
      </c>
      <c r="E30" s="34">
        <v>1.603</v>
      </c>
      <c r="F30" s="34">
        <v>5096.4870000000001</v>
      </c>
      <c r="G30" s="34">
        <v>0.107</v>
      </c>
      <c r="H30" s="34">
        <v>5096.5929999999998</v>
      </c>
      <c r="I30" s="34">
        <v>-3395.8609999999999</v>
      </c>
    </row>
    <row r="31" spans="1:9" x14ac:dyDescent="0.25">
      <c r="A31" s="3" t="s">
        <v>148</v>
      </c>
      <c r="B31" s="35">
        <v>22865.89</v>
      </c>
      <c r="C31" s="35">
        <v>21866.973999999998</v>
      </c>
      <c r="D31" s="35">
        <v>993.71600000000012</v>
      </c>
      <c r="E31" s="35">
        <v>5.2</v>
      </c>
      <c r="F31" s="35">
        <v>21102.769</v>
      </c>
      <c r="G31" s="35">
        <v>0.627</v>
      </c>
      <c r="H31" s="35">
        <v>21103.396000000001</v>
      </c>
      <c r="I31" s="35">
        <v>-1762.4939999999988</v>
      </c>
    </row>
    <row r="32" spans="1:9" ht="15.75" x14ac:dyDescent="0.3">
      <c r="A32" s="29" t="s">
        <v>149</v>
      </c>
      <c r="B32" s="34">
        <v>8598.0169999999998</v>
      </c>
      <c r="C32" s="34">
        <v>8242.2350000000006</v>
      </c>
      <c r="D32" s="34">
        <v>354.22</v>
      </c>
      <c r="E32" s="34">
        <v>1.5620000000000001</v>
      </c>
      <c r="F32" s="34">
        <v>3942.0520000000001</v>
      </c>
      <c r="G32" s="34">
        <v>3.694</v>
      </c>
      <c r="H32" s="34">
        <v>3945.7460000000001</v>
      </c>
      <c r="I32" s="34">
        <v>-4652.2709999999997</v>
      </c>
    </row>
    <row r="33" spans="1:9" ht="15.75" x14ac:dyDescent="0.3">
      <c r="A33" s="29" t="s">
        <v>150</v>
      </c>
      <c r="B33" s="34">
        <v>9738.8670000000002</v>
      </c>
      <c r="C33" s="34">
        <v>9365.2100000000009</v>
      </c>
      <c r="D33" s="34">
        <v>370.90199999999999</v>
      </c>
      <c r="E33" s="34">
        <v>2.7549999999999999</v>
      </c>
      <c r="F33" s="34">
        <v>3242.9540000000002</v>
      </c>
      <c r="G33" s="34">
        <v>0.44500000000000001</v>
      </c>
      <c r="H33" s="34">
        <v>3243.3989999999999</v>
      </c>
      <c r="I33" s="34">
        <v>-6495.4680000000008</v>
      </c>
    </row>
    <row r="34" spans="1:9" ht="15.75" x14ac:dyDescent="0.3">
      <c r="A34" s="29" t="s">
        <v>151</v>
      </c>
      <c r="B34" s="34">
        <v>6686.4669999999996</v>
      </c>
      <c r="C34" s="34">
        <v>6389.4059999999999</v>
      </c>
      <c r="D34" s="34">
        <v>295.07900000000001</v>
      </c>
      <c r="E34" s="34">
        <v>1.982</v>
      </c>
      <c r="F34" s="34">
        <v>4945.7830000000004</v>
      </c>
      <c r="G34" s="34">
        <v>0.82</v>
      </c>
      <c r="H34" s="34">
        <v>4946.6030000000001</v>
      </c>
      <c r="I34" s="34">
        <v>-1739.8639999999996</v>
      </c>
    </row>
    <row r="35" spans="1:9" x14ac:dyDescent="0.25">
      <c r="A35" s="3" t="s">
        <v>152</v>
      </c>
      <c r="B35" s="35">
        <v>25023.350999999999</v>
      </c>
      <c r="C35" s="35">
        <v>23996.850999999999</v>
      </c>
      <c r="D35" s="35">
        <v>1020.201</v>
      </c>
      <c r="E35" s="35">
        <v>6.2990000000000004</v>
      </c>
      <c r="F35" s="35">
        <v>12130.789000000001</v>
      </c>
      <c r="G35" s="35">
        <v>4.9590000000000005</v>
      </c>
      <c r="H35" s="35">
        <v>12135.748</v>
      </c>
      <c r="I35" s="35">
        <v>-12887.602999999999</v>
      </c>
    </row>
    <row r="36" spans="1:9" x14ac:dyDescent="0.25">
      <c r="A36" s="3" t="s">
        <v>155</v>
      </c>
      <c r="B36" s="35">
        <v>88184.467999999993</v>
      </c>
      <c r="C36" s="35">
        <v>84347.634999999995</v>
      </c>
      <c r="D36" s="35">
        <v>3815.7179999999998</v>
      </c>
      <c r="E36" s="35">
        <v>21.115000000000002</v>
      </c>
      <c r="F36" s="35">
        <v>77869.021000000008</v>
      </c>
      <c r="G36" s="35">
        <v>23.946999999999999</v>
      </c>
      <c r="H36" s="35">
        <v>77892.968999999997</v>
      </c>
      <c r="I36" s="35">
        <v>-10291.498999999996</v>
      </c>
    </row>
    <row r="37" spans="1:9" ht="15.75" x14ac:dyDescent="0.3">
      <c r="A37" s="29" t="s">
        <v>156</v>
      </c>
      <c r="B37" s="34">
        <v>7744.402</v>
      </c>
      <c r="C37" s="34">
        <v>7424.2939999999999</v>
      </c>
      <c r="D37" s="34">
        <v>317.87</v>
      </c>
      <c r="E37" s="34">
        <v>2.238</v>
      </c>
      <c r="F37" s="34">
        <v>6189.7160000000003</v>
      </c>
      <c r="G37" s="34">
        <v>8.0000000000000002E-3</v>
      </c>
      <c r="H37" s="34">
        <v>6189.7240000000002</v>
      </c>
      <c r="I37" s="34">
        <v>-1554.6779999999999</v>
      </c>
    </row>
    <row r="38" spans="1:9" ht="15.75" x14ac:dyDescent="0.3">
      <c r="A38" s="29" t="s">
        <v>139</v>
      </c>
      <c r="B38" s="34">
        <v>7452.7610000000004</v>
      </c>
      <c r="C38" s="34">
        <v>7119.8940000000002</v>
      </c>
      <c r="D38" s="34">
        <v>331.084</v>
      </c>
      <c r="E38" s="34">
        <v>1.7829999999999999</v>
      </c>
      <c r="F38" s="34">
        <v>4556.4660000000003</v>
      </c>
      <c r="G38" s="34">
        <v>0.23100000000000001</v>
      </c>
      <c r="H38" s="34">
        <v>4556.6970000000001</v>
      </c>
      <c r="I38" s="34">
        <v>-2896.0640000000003</v>
      </c>
    </row>
    <row r="39" spans="1:9" ht="15.75" x14ac:dyDescent="0.3">
      <c r="A39" s="29" t="s">
        <v>140</v>
      </c>
      <c r="B39" s="34">
        <v>7200.5559999999996</v>
      </c>
      <c r="C39" s="34">
        <v>6897.2779999999993</v>
      </c>
      <c r="D39" s="34">
        <v>301.37599999999998</v>
      </c>
      <c r="E39" s="34">
        <v>1.9019999999999999</v>
      </c>
      <c r="F39" s="34">
        <v>6852.8149999999996</v>
      </c>
      <c r="G39" s="34">
        <v>14.367000000000001</v>
      </c>
      <c r="H39" s="34">
        <v>6867.1819999999998</v>
      </c>
      <c r="I39" s="34">
        <v>-333.3739999999998</v>
      </c>
    </row>
    <row r="40" spans="1:9" x14ac:dyDescent="0.25">
      <c r="A40" s="3" t="s">
        <v>141</v>
      </c>
      <c r="B40" s="35">
        <v>22397.719000000001</v>
      </c>
      <c r="C40" s="35">
        <v>21441.466000000004</v>
      </c>
      <c r="D40" s="35">
        <v>950.32999999999993</v>
      </c>
      <c r="E40" s="35">
        <v>5.923</v>
      </c>
      <c r="F40" s="35">
        <v>17598.996999999999</v>
      </c>
      <c r="G40" s="35">
        <v>14.606000000000002</v>
      </c>
      <c r="H40" s="35">
        <v>17613.602999999999</v>
      </c>
      <c r="I40" s="35">
        <v>-4784.1160000000018</v>
      </c>
    </row>
    <row r="41" spans="1:9" ht="15.75" x14ac:dyDescent="0.3">
      <c r="A41" s="29" t="s">
        <v>142</v>
      </c>
      <c r="B41" s="34">
        <v>8132.7730000000001</v>
      </c>
      <c r="C41" s="34">
        <v>7747.8090000000002</v>
      </c>
      <c r="D41" s="34">
        <v>382.47</v>
      </c>
      <c r="E41" s="34">
        <v>2.4940000000000002</v>
      </c>
      <c r="F41" s="34">
        <v>6484.0460000000003</v>
      </c>
      <c r="G41" s="34">
        <v>14.412000000000001</v>
      </c>
      <c r="H41" s="34">
        <v>6498.4579999999996</v>
      </c>
      <c r="I41" s="34">
        <v>-1634.3150000000005</v>
      </c>
    </row>
    <row r="42" spans="1:9" ht="15.75" x14ac:dyDescent="0.3">
      <c r="A42" s="29" t="s">
        <v>129</v>
      </c>
      <c r="B42" s="34">
        <v>8455.8050000000003</v>
      </c>
      <c r="C42" s="34">
        <v>8109.2060000000001</v>
      </c>
      <c r="D42" s="34">
        <v>344.32</v>
      </c>
      <c r="E42" s="34">
        <v>2.2789999999999999</v>
      </c>
      <c r="F42" s="34">
        <v>6470.5739999999996</v>
      </c>
      <c r="G42" s="34">
        <v>5.0999999999999997E-2</v>
      </c>
      <c r="H42" s="34">
        <v>6470.6260000000002</v>
      </c>
      <c r="I42" s="34">
        <v>-1985.1790000000001</v>
      </c>
    </row>
    <row r="43" spans="1:9" ht="15.75" x14ac:dyDescent="0.3">
      <c r="A43" s="29" t="s">
        <v>143</v>
      </c>
      <c r="B43" s="34">
        <v>8282.9410000000007</v>
      </c>
      <c r="C43" s="34">
        <v>7945.3440000000001</v>
      </c>
      <c r="D43" s="34">
        <v>334.58199999999999</v>
      </c>
      <c r="E43" s="34">
        <v>3.0150000000000001</v>
      </c>
      <c r="F43" s="34">
        <v>5327.88</v>
      </c>
      <c r="G43" s="34">
        <v>0.36099999999999999</v>
      </c>
      <c r="H43" s="34">
        <v>5328.241</v>
      </c>
      <c r="I43" s="34">
        <v>-2954.7000000000007</v>
      </c>
    </row>
    <row r="44" spans="1:9" x14ac:dyDescent="0.25">
      <c r="A44" s="3" t="s">
        <v>144</v>
      </c>
      <c r="B44" s="35">
        <v>24871.519</v>
      </c>
      <c r="C44" s="35">
        <v>23802.359</v>
      </c>
      <c r="D44" s="35">
        <v>1061.3719999999998</v>
      </c>
      <c r="E44" s="35">
        <v>7.7880000000000003</v>
      </c>
      <c r="F44" s="35">
        <v>18282.5</v>
      </c>
      <c r="G44" s="35">
        <v>14.824000000000002</v>
      </c>
      <c r="H44" s="35">
        <v>18297.324999999997</v>
      </c>
      <c r="I44" s="35">
        <v>-6574.1940000000031</v>
      </c>
    </row>
    <row r="45" spans="1:9" ht="15.75" x14ac:dyDescent="0.3">
      <c r="A45" s="29" t="s">
        <v>145</v>
      </c>
      <c r="B45" s="34">
        <v>6935.732</v>
      </c>
      <c r="C45" s="34">
        <v>6597.9770000000008</v>
      </c>
      <c r="D45" s="34">
        <v>336.21199999999999</v>
      </c>
      <c r="E45" s="34">
        <v>1.5429999999999999</v>
      </c>
      <c r="F45" s="34">
        <v>2714.223</v>
      </c>
      <c r="G45" s="34">
        <v>11.782999999999999</v>
      </c>
      <c r="H45" s="34">
        <v>2726.0059999999999</v>
      </c>
      <c r="I45" s="34">
        <v>-4209.7260000000006</v>
      </c>
    </row>
    <row r="46" spans="1:9" x14ac:dyDescent="0.25">
      <c r="A46" s="3" t="s">
        <v>157</v>
      </c>
      <c r="B46" s="35">
        <f>B45-B43</f>
        <v>-1347.2090000000007</v>
      </c>
      <c r="C46" s="35">
        <f t="shared" ref="C46:I46" si="0">C45-C43</f>
        <v>-1347.3669999999993</v>
      </c>
      <c r="D46" s="35">
        <f t="shared" si="0"/>
        <v>1.6299999999999955</v>
      </c>
      <c r="E46" s="35">
        <f t="shared" si="0"/>
        <v>-1.4720000000000002</v>
      </c>
      <c r="F46" s="35">
        <f t="shared" si="0"/>
        <v>-2613.6570000000002</v>
      </c>
      <c r="G46" s="35">
        <f t="shared" si="0"/>
        <v>11.421999999999999</v>
      </c>
      <c r="H46" s="35">
        <f t="shared" si="0"/>
        <v>-2602.2350000000001</v>
      </c>
      <c r="I46" s="35">
        <f t="shared" si="0"/>
        <v>-1255.0259999999998</v>
      </c>
    </row>
    <row r="47" spans="1:9" x14ac:dyDescent="0.25">
      <c r="A47" s="3" t="s">
        <v>158</v>
      </c>
      <c r="B47" s="35">
        <f>B46/B43*100</f>
        <v>-16.264862927310489</v>
      </c>
      <c r="C47" s="35">
        <f t="shared" ref="C47:I47" si="1">C46/C43*100</f>
        <v>-16.957944174600865</v>
      </c>
      <c r="D47" s="35">
        <f t="shared" si="1"/>
        <v>0.48717504229157443</v>
      </c>
      <c r="E47" s="35">
        <f t="shared" si="1"/>
        <v>-48.822553897180768</v>
      </c>
      <c r="F47" s="35">
        <f t="shared" si="1"/>
        <v>-49.056228743890628</v>
      </c>
      <c r="G47" s="35">
        <f t="shared" si="1"/>
        <v>3163.9889196675899</v>
      </c>
      <c r="H47" s="35">
        <f t="shared" si="1"/>
        <v>-48.838537896465276</v>
      </c>
      <c r="I47" s="35">
        <f t="shared" si="1"/>
        <v>42.47558127728702</v>
      </c>
    </row>
    <row r="48" spans="1:9" x14ac:dyDescent="0.25">
      <c r="A48" s="1"/>
      <c r="B48" s="4"/>
      <c r="C48" s="4"/>
      <c r="D48" s="4"/>
      <c r="E48" s="4"/>
      <c r="F48" s="4"/>
      <c r="G48" s="4"/>
      <c r="H48" s="4"/>
    </row>
    <row r="49" spans="1:8" x14ac:dyDescent="0.25">
      <c r="A49" s="1"/>
      <c r="B49" s="4"/>
      <c r="C49" s="4"/>
      <c r="D49" s="4"/>
      <c r="E49" s="4"/>
      <c r="F49" s="4"/>
      <c r="G49" s="4"/>
      <c r="H49" s="4"/>
    </row>
    <row r="50" spans="1:8" x14ac:dyDescent="0.25">
      <c r="B50" s="4"/>
      <c r="C50" s="4"/>
      <c r="D50" s="4"/>
      <c r="E50" s="4"/>
      <c r="F50" s="4"/>
      <c r="G50" s="4"/>
      <c r="H50" s="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G12" sqref="G12"/>
    </sheetView>
  </sheetViews>
  <sheetFormatPr defaultRowHeight="15" x14ac:dyDescent="0.25"/>
  <cols>
    <col min="1" max="1" width="20.140625" customWidth="1"/>
    <col min="2" max="2" width="24.28515625" style="5" customWidth="1"/>
    <col min="3" max="3" width="12.7109375" style="5" customWidth="1"/>
  </cols>
  <sheetData>
    <row r="1" spans="1:5" s="31" customFormat="1" x14ac:dyDescent="0.25">
      <c r="A1" s="142" t="s">
        <v>497</v>
      </c>
      <c r="B1" s="143"/>
      <c r="C1" s="143"/>
      <c r="D1" s="142"/>
      <c r="E1" s="142"/>
    </row>
    <row r="2" spans="1:5" s="31" customFormat="1" x14ac:dyDescent="0.25">
      <c r="B2" s="5"/>
      <c r="C2" s="5"/>
    </row>
    <row r="3" spans="1:5" x14ac:dyDescent="0.25">
      <c r="A3" s="27" t="s">
        <v>197</v>
      </c>
      <c r="B3" s="88" t="s">
        <v>198</v>
      </c>
      <c r="C3" s="83" t="s">
        <v>177</v>
      </c>
    </row>
    <row r="4" spans="1:5" ht="16.5" x14ac:dyDescent="0.3">
      <c r="A4" s="28" t="s">
        <v>199</v>
      </c>
      <c r="B4" s="89">
        <v>11331.819</v>
      </c>
      <c r="C4" s="90">
        <v>56.125231795164396</v>
      </c>
    </row>
    <row r="5" spans="1:5" ht="16.5" x14ac:dyDescent="0.3">
      <c r="A5" s="28" t="s">
        <v>200</v>
      </c>
      <c r="B5" s="89">
        <v>5654.049</v>
      </c>
      <c r="C5" s="90">
        <v>28.003872167938571</v>
      </c>
    </row>
    <row r="6" spans="1:5" ht="16.5" x14ac:dyDescent="0.3">
      <c r="A6" s="28" t="s">
        <v>201</v>
      </c>
      <c r="B6" s="89">
        <v>1937.2809999999999</v>
      </c>
      <c r="C6" s="90">
        <v>9.5951360657426576</v>
      </c>
    </row>
    <row r="7" spans="1:5" ht="16.5" x14ac:dyDescent="0.3">
      <c r="A7" s="28" t="s">
        <v>202</v>
      </c>
      <c r="B7" s="89">
        <v>708.70500000000004</v>
      </c>
      <c r="C7" s="90">
        <v>3.5101365808430214</v>
      </c>
    </row>
    <row r="8" spans="1:5" ht="16.5" x14ac:dyDescent="0.3">
      <c r="A8" s="28" t="s">
        <v>203</v>
      </c>
      <c r="B8" s="89">
        <v>558.38599999999985</v>
      </c>
      <c r="C8" s="90">
        <v>2.7656233903113581</v>
      </c>
    </row>
    <row r="9" spans="1:5" x14ac:dyDescent="0.25">
      <c r="A9" s="27" t="s">
        <v>196</v>
      </c>
      <c r="B9" s="91">
        <v>20190.239999999998</v>
      </c>
      <c r="C9" s="92">
        <v>100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I21" sqref="I21"/>
    </sheetView>
  </sheetViews>
  <sheetFormatPr defaultRowHeight="15" x14ac:dyDescent="0.25"/>
  <cols>
    <col min="3" max="3" width="19" customWidth="1"/>
  </cols>
  <sheetData>
    <row r="1" spans="1:5" s="31" customFormat="1" x14ac:dyDescent="0.25">
      <c r="A1" s="142" t="s">
        <v>498</v>
      </c>
      <c r="B1" s="142"/>
      <c r="C1" s="142"/>
      <c r="D1" s="142"/>
      <c r="E1" s="142"/>
    </row>
    <row r="2" spans="1:5" s="31" customFormat="1" x14ac:dyDescent="0.25"/>
    <row r="3" spans="1:5" x14ac:dyDescent="0.25">
      <c r="A3" s="13" t="s">
        <v>204</v>
      </c>
      <c r="B3" s="13" t="s">
        <v>205</v>
      </c>
      <c r="C3" s="13" t="s">
        <v>206</v>
      </c>
      <c r="D3" s="13" t="s">
        <v>207</v>
      </c>
      <c r="E3" s="13" t="s">
        <v>177</v>
      </c>
    </row>
    <row r="4" spans="1:5" ht="15.75" thickBot="1" x14ac:dyDescent="0.3">
      <c r="A4" s="17" t="s">
        <v>209</v>
      </c>
      <c r="B4" s="17" t="s">
        <v>210</v>
      </c>
      <c r="C4" s="18" t="s">
        <v>208</v>
      </c>
      <c r="D4" s="19">
        <v>6840.5659999999998</v>
      </c>
      <c r="E4" s="19">
        <v>33.880558131057384</v>
      </c>
    </row>
    <row r="5" spans="1:5" ht="15.75" thickBot="1" x14ac:dyDescent="0.3">
      <c r="A5" s="17" t="s">
        <v>212</v>
      </c>
      <c r="B5" s="17" t="s">
        <v>213</v>
      </c>
      <c r="C5" s="18" t="s">
        <v>211</v>
      </c>
      <c r="D5" s="19">
        <v>3527.0920000000001</v>
      </c>
      <c r="E5" s="19">
        <v>17.469292093605624</v>
      </c>
    </row>
    <row r="6" spans="1:5" ht="15.75" thickBot="1" x14ac:dyDescent="0.3">
      <c r="A6" s="17" t="s">
        <v>215</v>
      </c>
      <c r="B6" s="17" t="s">
        <v>216</v>
      </c>
      <c r="C6" s="18" t="s">
        <v>214</v>
      </c>
      <c r="D6" s="19">
        <v>3133.5030000000002</v>
      </c>
      <c r="E6" s="19">
        <v>15.519889808144924</v>
      </c>
    </row>
    <row r="7" spans="1:5" ht="15.75" thickBot="1" x14ac:dyDescent="0.3">
      <c r="A7" s="17" t="s">
        <v>218</v>
      </c>
      <c r="B7" s="17" t="s">
        <v>219</v>
      </c>
      <c r="C7" s="18" t="s">
        <v>217</v>
      </c>
      <c r="D7" s="19">
        <v>1250.999</v>
      </c>
      <c r="E7" s="19">
        <v>6.1960580953965874</v>
      </c>
    </row>
    <row r="8" spans="1:5" ht="15.75" thickBot="1" x14ac:dyDescent="0.3">
      <c r="A8" s="17" t="s">
        <v>221</v>
      </c>
      <c r="B8" s="17" t="s">
        <v>222</v>
      </c>
      <c r="C8" s="18" t="s">
        <v>220</v>
      </c>
      <c r="D8" s="19">
        <v>1130.932</v>
      </c>
      <c r="E8" s="19">
        <v>5.6013796765169701</v>
      </c>
    </row>
    <row r="9" spans="1:5" ht="15.75" thickBot="1" x14ac:dyDescent="0.3">
      <c r="A9" s="17" t="s">
        <v>224</v>
      </c>
      <c r="B9" s="17" t="s">
        <v>225</v>
      </c>
      <c r="C9" s="18" t="s">
        <v>223</v>
      </c>
      <c r="D9" s="19">
        <v>791.07100000000003</v>
      </c>
      <c r="E9" s="19">
        <v>3.9180861644041873</v>
      </c>
    </row>
    <row r="10" spans="1:5" ht="15.75" thickBot="1" x14ac:dyDescent="0.3">
      <c r="A10" s="17" t="s">
        <v>227</v>
      </c>
      <c r="B10" s="17" t="s">
        <v>228</v>
      </c>
      <c r="C10" s="18" t="s">
        <v>226</v>
      </c>
      <c r="D10" s="19">
        <v>493.685</v>
      </c>
      <c r="E10" s="19">
        <v>2.4451665755335252</v>
      </c>
    </row>
    <row r="11" spans="1:5" ht="15.75" thickBot="1" x14ac:dyDescent="0.3">
      <c r="A11" s="17" t="s">
        <v>230</v>
      </c>
      <c r="B11" s="17" t="s">
        <v>231</v>
      </c>
      <c r="C11" s="18" t="s">
        <v>229</v>
      </c>
      <c r="D11" s="19">
        <v>232.18899999999999</v>
      </c>
      <c r="E11" s="19">
        <v>1.1500061415812788</v>
      </c>
    </row>
    <row r="12" spans="1:5" x14ac:dyDescent="0.25">
      <c r="A12" s="20" t="s">
        <v>233</v>
      </c>
      <c r="B12" s="20" t="s">
        <v>234</v>
      </c>
      <c r="C12" s="15" t="s">
        <v>232</v>
      </c>
      <c r="D12" s="21">
        <v>225.66300000000001</v>
      </c>
      <c r="E12" s="21">
        <v>1.1176835936571334</v>
      </c>
    </row>
    <row r="13" spans="1:5" x14ac:dyDescent="0.25">
      <c r="A13" s="22" t="s">
        <v>228</v>
      </c>
      <c r="B13" s="22" t="s">
        <v>236</v>
      </c>
      <c r="C13" s="14" t="s">
        <v>235</v>
      </c>
      <c r="D13" s="16">
        <v>219.71100000000001</v>
      </c>
      <c r="E13" s="16">
        <v>1.0882040035185316</v>
      </c>
    </row>
    <row r="14" spans="1:5" ht="15.75" thickBot="1" x14ac:dyDescent="0.3">
      <c r="A14" s="23" t="s">
        <v>237</v>
      </c>
      <c r="B14" s="23"/>
      <c r="C14" s="24" t="s">
        <v>238</v>
      </c>
      <c r="D14" s="25">
        <v>2344.8290000000015</v>
      </c>
      <c r="E14" s="25">
        <v>11.613675716583861</v>
      </c>
    </row>
    <row r="15" spans="1:5" x14ac:dyDescent="0.25">
      <c r="A15" s="14"/>
      <c r="B15" s="14"/>
      <c r="C15" s="14" t="s">
        <v>239</v>
      </c>
      <c r="D15" s="16">
        <v>20190.240000000002</v>
      </c>
      <c r="E15" s="16">
        <v>100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tabSelected="1" workbookViewId="0">
      <selection activeCell="A55" sqref="A55:XFD55"/>
    </sheetView>
  </sheetViews>
  <sheetFormatPr defaultColWidth="8.7109375" defaultRowHeight="8.1" customHeight="1" x14ac:dyDescent="0.25"/>
  <cols>
    <col min="1" max="1" width="10.140625" style="60" customWidth="1"/>
    <col min="2" max="3" width="12.28515625" style="44" customWidth="1"/>
    <col min="4" max="5" width="11.85546875" style="44" customWidth="1"/>
    <col min="6" max="6" width="10.140625" style="44" customWidth="1"/>
    <col min="7" max="7" width="11.5703125" style="44" customWidth="1"/>
    <col min="8" max="8" width="11.140625" style="44" customWidth="1"/>
    <col min="9" max="9" width="10.140625" style="44" customWidth="1"/>
    <col min="10" max="10" width="11.28515625" style="44" customWidth="1"/>
    <col min="11" max="11" width="11.140625" style="44" customWidth="1"/>
    <col min="12" max="12" width="11" style="44" customWidth="1"/>
    <col min="13" max="13" width="10.85546875" style="44" customWidth="1"/>
    <col min="14" max="14" width="13.5703125" style="44" customWidth="1"/>
    <col min="15" max="15" width="10.140625" style="44" customWidth="1"/>
  </cols>
  <sheetData>
    <row r="1" spans="1:29" s="31" customFormat="1" ht="15.75" x14ac:dyDescent="0.25">
      <c r="A1" s="42"/>
      <c r="B1" s="43" t="s">
        <v>460</v>
      </c>
      <c r="C1" s="43"/>
      <c r="D1" s="43"/>
      <c r="E1" s="43"/>
      <c r="F1" s="43"/>
      <c r="G1" s="43"/>
      <c r="H1" s="43"/>
      <c r="I1" s="43"/>
      <c r="J1" s="43"/>
      <c r="K1" s="44"/>
      <c r="L1" s="44"/>
      <c r="M1" s="44"/>
      <c r="N1" s="44"/>
      <c r="O1" s="44"/>
    </row>
    <row r="2" spans="1:29" s="31" customFormat="1" ht="15.75" x14ac:dyDescent="0.25">
      <c r="A2" s="42"/>
      <c r="B2" s="43"/>
      <c r="C2" s="43"/>
      <c r="D2" s="43"/>
      <c r="E2" s="43"/>
      <c r="F2" s="43"/>
      <c r="G2" s="43"/>
      <c r="H2" s="43"/>
      <c r="I2" s="43"/>
      <c r="J2" s="43"/>
      <c r="K2" s="44"/>
      <c r="L2" s="44"/>
      <c r="M2" s="44"/>
      <c r="N2" s="44"/>
      <c r="O2" s="44"/>
    </row>
    <row r="3" spans="1:29" s="31" customFormat="1" ht="15.75" x14ac:dyDescent="0.25">
      <c r="A3" s="42"/>
      <c r="B3" s="43"/>
      <c r="C3" s="43"/>
      <c r="D3" s="43"/>
      <c r="E3" s="43"/>
      <c r="F3" s="43"/>
      <c r="G3" s="43"/>
      <c r="H3" s="43"/>
      <c r="I3" s="43"/>
      <c r="J3" s="43"/>
      <c r="K3" s="44"/>
      <c r="L3" s="44"/>
      <c r="M3" s="44"/>
      <c r="N3" s="44"/>
      <c r="O3" s="44"/>
    </row>
    <row r="4" spans="1:29" ht="106.5" thickBot="1" x14ac:dyDescent="0.3">
      <c r="A4" s="45" t="s">
        <v>4</v>
      </c>
      <c r="B4" s="46" t="s">
        <v>0</v>
      </c>
      <c r="C4" s="46" t="s">
        <v>1</v>
      </c>
      <c r="D4" s="46" t="s">
        <v>159</v>
      </c>
      <c r="E4" s="46" t="s">
        <v>160</v>
      </c>
      <c r="F4" s="46" t="s">
        <v>2</v>
      </c>
      <c r="G4" s="46" t="s">
        <v>161</v>
      </c>
      <c r="H4" s="46" t="s">
        <v>3</v>
      </c>
      <c r="I4" s="46" t="s">
        <v>162</v>
      </c>
      <c r="J4" s="46" t="s">
        <v>163</v>
      </c>
      <c r="K4" s="46" t="s">
        <v>164</v>
      </c>
      <c r="L4" s="46" t="s">
        <v>165</v>
      </c>
      <c r="M4" s="46" t="s">
        <v>166</v>
      </c>
      <c r="N4" s="46" t="s">
        <v>167</v>
      </c>
      <c r="Q4" s="6"/>
      <c r="R4" s="6"/>
      <c r="S4" s="6"/>
      <c r="T4" s="6"/>
      <c r="U4" s="6"/>
      <c r="V4" s="6"/>
      <c r="W4" s="6"/>
      <c r="X4" s="6"/>
      <c r="Y4" s="6"/>
      <c r="Z4" s="6"/>
      <c r="AA4" s="6"/>
      <c r="AB4" s="6"/>
      <c r="AC4" s="6"/>
    </row>
    <row r="5" spans="1:29" ht="17.25" x14ac:dyDescent="0.3">
      <c r="A5" s="47" t="s">
        <v>138</v>
      </c>
      <c r="B5" s="48">
        <v>1075.549</v>
      </c>
      <c r="C5" s="48">
        <v>2225.2339999999999</v>
      </c>
      <c r="D5" s="48">
        <v>876.96</v>
      </c>
      <c r="E5" s="48">
        <v>1089.2650000000001</v>
      </c>
      <c r="F5" s="48">
        <v>39.319000000000003</v>
      </c>
      <c r="G5" s="48">
        <v>788.87099999999998</v>
      </c>
      <c r="H5" s="48">
        <v>281.12599999999998</v>
      </c>
      <c r="I5" s="48">
        <v>60.366999999999997</v>
      </c>
      <c r="J5" s="48">
        <v>132.10499999999999</v>
      </c>
      <c r="K5" s="48">
        <v>429.79700000000003</v>
      </c>
      <c r="L5" s="48">
        <v>130.923</v>
      </c>
      <c r="M5" s="48">
        <f t="shared" ref="M5:M47" si="0">N5-SUM(B5:L5)</f>
        <v>159.03299999999945</v>
      </c>
      <c r="N5" s="48">
        <v>7288.549</v>
      </c>
    </row>
    <row r="6" spans="1:29" ht="17.25" x14ac:dyDescent="0.3">
      <c r="A6" s="47" t="s">
        <v>139</v>
      </c>
      <c r="B6" s="48">
        <v>628.72500000000002</v>
      </c>
      <c r="C6" s="48">
        <v>3295.6970000000001</v>
      </c>
      <c r="D6" s="48">
        <v>900.61400000000003</v>
      </c>
      <c r="E6" s="48">
        <v>1046.3489999999999</v>
      </c>
      <c r="F6" s="48">
        <v>61.865000000000002</v>
      </c>
      <c r="G6" s="48">
        <v>1003.296</v>
      </c>
      <c r="H6" s="48">
        <v>351.14699999999999</v>
      </c>
      <c r="I6" s="48">
        <v>58.945</v>
      </c>
      <c r="J6" s="48">
        <v>185.03700000000001</v>
      </c>
      <c r="K6" s="48">
        <v>429.154</v>
      </c>
      <c r="L6" s="48">
        <v>142.17699999999999</v>
      </c>
      <c r="M6" s="48">
        <f t="shared" si="0"/>
        <v>198.34600000000137</v>
      </c>
      <c r="N6" s="48">
        <v>8301.3520000000008</v>
      </c>
    </row>
    <row r="7" spans="1:29" ht="17.25" x14ac:dyDescent="0.3">
      <c r="A7" s="47" t="s">
        <v>140</v>
      </c>
      <c r="B7" s="48">
        <v>859.15099999999995</v>
      </c>
      <c r="C7" s="48">
        <v>3712.3449999999998</v>
      </c>
      <c r="D7" s="48">
        <v>1183.095</v>
      </c>
      <c r="E7" s="48">
        <v>1437.645</v>
      </c>
      <c r="F7" s="48">
        <v>68.260999999999996</v>
      </c>
      <c r="G7" s="48">
        <v>1053.098</v>
      </c>
      <c r="H7" s="48">
        <v>509.54599999999999</v>
      </c>
      <c r="I7" s="48">
        <v>63.65</v>
      </c>
      <c r="J7" s="48">
        <v>212.28800000000001</v>
      </c>
      <c r="K7" s="48">
        <v>514.21299999999997</v>
      </c>
      <c r="L7" s="48">
        <v>165.71100000000001</v>
      </c>
      <c r="M7" s="48">
        <f t="shared" si="0"/>
        <v>241.54999999999927</v>
      </c>
      <c r="N7" s="48">
        <v>10020.553</v>
      </c>
    </row>
    <row r="8" spans="1:29" s="2" customFormat="1" ht="15.75" x14ac:dyDescent="0.25">
      <c r="A8" s="49" t="s">
        <v>141</v>
      </c>
      <c r="B8" s="50">
        <f>SUM(B5:B7)</f>
        <v>2563.4249999999997</v>
      </c>
      <c r="C8" s="50">
        <f t="shared" ref="C8:N8" si="1">SUM(C5:C7)</f>
        <v>9233.2759999999998</v>
      </c>
      <c r="D8" s="50">
        <f t="shared" si="1"/>
        <v>2960.6689999999999</v>
      </c>
      <c r="E8" s="50">
        <f t="shared" si="1"/>
        <v>3573.259</v>
      </c>
      <c r="F8" s="50">
        <f t="shared" si="1"/>
        <v>169.44499999999999</v>
      </c>
      <c r="G8" s="50">
        <f t="shared" si="1"/>
        <v>2845.2649999999999</v>
      </c>
      <c r="H8" s="50">
        <f t="shared" si="1"/>
        <v>1141.819</v>
      </c>
      <c r="I8" s="50">
        <f t="shared" si="1"/>
        <v>182.96199999999999</v>
      </c>
      <c r="J8" s="50">
        <f t="shared" si="1"/>
        <v>529.43000000000006</v>
      </c>
      <c r="K8" s="50">
        <f t="shared" si="1"/>
        <v>1373.164</v>
      </c>
      <c r="L8" s="50">
        <f t="shared" si="1"/>
        <v>438.81100000000004</v>
      </c>
      <c r="M8" s="50">
        <f t="shared" si="0"/>
        <v>598.92900000000009</v>
      </c>
      <c r="N8" s="50">
        <f t="shared" si="1"/>
        <v>25610.454000000002</v>
      </c>
      <c r="O8" s="44"/>
    </row>
    <row r="9" spans="1:29" ht="17.25" x14ac:dyDescent="0.3">
      <c r="A9" s="47" t="s">
        <v>142</v>
      </c>
      <c r="B9" s="48">
        <v>673.33900000000006</v>
      </c>
      <c r="C9" s="48">
        <v>1674.7860000000001</v>
      </c>
      <c r="D9" s="48">
        <v>903.27599999999995</v>
      </c>
      <c r="E9" s="48">
        <v>1410.2360000000001</v>
      </c>
      <c r="F9" s="48">
        <v>61.408000000000001</v>
      </c>
      <c r="G9" s="48">
        <v>931.87400000000002</v>
      </c>
      <c r="H9" s="48">
        <v>372.97199999999998</v>
      </c>
      <c r="I9" s="48">
        <v>58.325000000000003</v>
      </c>
      <c r="J9" s="48">
        <v>165.30500000000001</v>
      </c>
      <c r="K9" s="48">
        <v>392.57</v>
      </c>
      <c r="L9" s="48">
        <v>140.83000000000001</v>
      </c>
      <c r="M9" s="48">
        <f t="shared" si="0"/>
        <v>194.23400000000038</v>
      </c>
      <c r="N9" s="48">
        <v>6979.1549999999997</v>
      </c>
    </row>
    <row r="10" spans="1:29" ht="17.25" x14ac:dyDescent="0.3">
      <c r="A10" s="47" t="s">
        <v>129</v>
      </c>
      <c r="B10" s="48">
        <v>848.77700000000004</v>
      </c>
      <c r="C10" s="48">
        <v>2742.6640000000002</v>
      </c>
      <c r="D10" s="48">
        <v>921.15499999999997</v>
      </c>
      <c r="E10" s="48">
        <v>1439.1410000000001</v>
      </c>
      <c r="F10" s="48">
        <v>105.426</v>
      </c>
      <c r="G10" s="48">
        <v>1106.229</v>
      </c>
      <c r="H10" s="48">
        <v>409.06</v>
      </c>
      <c r="I10" s="48">
        <v>70.128</v>
      </c>
      <c r="J10" s="48">
        <v>182.09399999999999</v>
      </c>
      <c r="K10" s="48">
        <v>388.94</v>
      </c>
      <c r="L10" s="48">
        <v>150.80699999999999</v>
      </c>
      <c r="M10" s="48">
        <f t="shared" si="0"/>
        <v>234.69299999999748</v>
      </c>
      <c r="N10" s="48">
        <v>8599.1139999999996</v>
      </c>
    </row>
    <row r="11" spans="1:29" ht="17.25" x14ac:dyDescent="0.3">
      <c r="A11" s="47" t="s">
        <v>143</v>
      </c>
      <c r="B11" s="48">
        <v>808.97500000000002</v>
      </c>
      <c r="C11" s="48">
        <v>1128.181</v>
      </c>
      <c r="D11" s="48">
        <v>2335.4459999999999</v>
      </c>
      <c r="E11" s="48">
        <v>1722.9659999999999</v>
      </c>
      <c r="F11" s="48">
        <v>69.677999999999997</v>
      </c>
      <c r="G11" s="48">
        <v>1136.8409999999999</v>
      </c>
      <c r="H11" s="48">
        <v>355.96899999999999</v>
      </c>
      <c r="I11" s="48">
        <v>68.141000000000005</v>
      </c>
      <c r="J11" s="48">
        <v>166.43100000000001</v>
      </c>
      <c r="K11" s="48">
        <v>720.40700000000004</v>
      </c>
      <c r="L11" s="48">
        <v>148.4</v>
      </c>
      <c r="M11" s="48">
        <f t="shared" si="0"/>
        <v>242.46900000000278</v>
      </c>
      <c r="N11" s="48">
        <v>8903.9040000000005</v>
      </c>
    </row>
    <row r="12" spans="1:29" s="2" customFormat="1" ht="15.75" x14ac:dyDescent="0.25">
      <c r="A12" s="49" t="s">
        <v>144</v>
      </c>
      <c r="B12" s="50">
        <f>SUM(B9:B11)</f>
        <v>2331.0909999999999</v>
      </c>
      <c r="C12" s="50">
        <f t="shared" ref="C12" si="2">SUM(C9:C11)</f>
        <v>5545.6310000000012</v>
      </c>
      <c r="D12" s="50">
        <f t="shared" ref="D12" si="3">SUM(D9:D11)</f>
        <v>4159.8770000000004</v>
      </c>
      <c r="E12" s="50">
        <f t="shared" ref="E12" si="4">SUM(E9:E11)</f>
        <v>4572.3430000000008</v>
      </c>
      <c r="F12" s="50">
        <f t="shared" ref="F12" si="5">SUM(F9:F11)</f>
        <v>236.512</v>
      </c>
      <c r="G12" s="50">
        <f t="shared" ref="G12" si="6">SUM(G9:G11)</f>
        <v>3174.944</v>
      </c>
      <c r="H12" s="50">
        <f t="shared" ref="H12" si="7">SUM(H9:H11)</f>
        <v>1138.001</v>
      </c>
      <c r="I12" s="50">
        <f t="shared" ref="I12" si="8">SUM(I9:I11)</f>
        <v>196.59399999999999</v>
      </c>
      <c r="J12" s="50">
        <f t="shared" ref="J12" si="9">SUM(J9:J11)</f>
        <v>513.83000000000004</v>
      </c>
      <c r="K12" s="50">
        <f t="shared" ref="K12" si="10">SUM(K9:K11)</f>
        <v>1501.9169999999999</v>
      </c>
      <c r="L12" s="50">
        <f t="shared" ref="L12" si="11">SUM(L9:L11)</f>
        <v>440.03700000000003</v>
      </c>
      <c r="M12" s="50">
        <f t="shared" si="0"/>
        <v>671.395999999997</v>
      </c>
      <c r="N12" s="50">
        <f t="shared" ref="N12" si="12">SUM(N9:N11)</f>
        <v>24482.173000000003</v>
      </c>
      <c r="O12" s="44"/>
    </row>
    <row r="13" spans="1:29" ht="17.25" x14ac:dyDescent="0.3">
      <c r="A13" s="47" t="s">
        <v>145</v>
      </c>
      <c r="B13" s="48">
        <v>695.178</v>
      </c>
      <c r="C13" s="48">
        <v>1548.2149999999999</v>
      </c>
      <c r="D13" s="48">
        <v>999.75300000000004</v>
      </c>
      <c r="E13" s="48">
        <v>2295.585</v>
      </c>
      <c r="F13" s="48">
        <v>89.436999999999998</v>
      </c>
      <c r="G13" s="48">
        <v>1022.415</v>
      </c>
      <c r="H13" s="48">
        <v>369.39600000000002</v>
      </c>
      <c r="I13" s="48">
        <v>67.917000000000002</v>
      </c>
      <c r="J13" s="48">
        <v>204.392</v>
      </c>
      <c r="K13" s="48">
        <v>619.97799999999995</v>
      </c>
      <c r="L13" s="48">
        <v>163.744</v>
      </c>
      <c r="M13" s="48">
        <f t="shared" si="0"/>
        <v>231.44200000000001</v>
      </c>
      <c r="N13" s="48">
        <v>8307.4519999999993</v>
      </c>
    </row>
    <row r="14" spans="1:29" ht="17.25" x14ac:dyDescent="0.3">
      <c r="A14" s="47" t="s">
        <v>146</v>
      </c>
      <c r="B14" s="48">
        <v>738.06299999999999</v>
      </c>
      <c r="C14" s="48">
        <v>903.94600000000003</v>
      </c>
      <c r="D14" s="48">
        <v>1066.088</v>
      </c>
      <c r="E14" s="48">
        <v>1734.3579999999999</v>
      </c>
      <c r="F14" s="48">
        <v>72.933000000000007</v>
      </c>
      <c r="G14" s="48">
        <v>965.38</v>
      </c>
      <c r="H14" s="48">
        <v>384.017</v>
      </c>
      <c r="I14" s="48">
        <v>78.578000000000003</v>
      </c>
      <c r="J14" s="48">
        <v>215.947</v>
      </c>
      <c r="K14" s="48">
        <v>514.80799999999999</v>
      </c>
      <c r="L14" s="48">
        <v>183.05099999999999</v>
      </c>
      <c r="M14" s="48">
        <f t="shared" si="0"/>
        <v>328.68099999999959</v>
      </c>
      <c r="N14" s="48">
        <v>7185.85</v>
      </c>
    </row>
    <row r="15" spans="1:29" ht="17.25" x14ac:dyDescent="0.3">
      <c r="A15" s="47" t="s">
        <v>147</v>
      </c>
      <c r="B15" s="48">
        <v>854.47400000000005</v>
      </c>
      <c r="C15" s="48">
        <v>5769.0870000000004</v>
      </c>
      <c r="D15" s="48">
        <v>1054.826</v>
      </c>
      <c r="E15" s="48">
        <v>1469.2619999999999</v>
      </c>
      <c r="F15" s="48">
        <v>74.869</v>
      </c>
      <c r="G15" s="48">
        <v>1100.71</v>
      </c>
      <c r="H15" s="48">
        <v>391.209</v>
      </c>
      <c r="I15" s="48">
        <v>65.188000000000002</v>
      </c>
      <c r="J15" s="48">
        <v>215.87100000000001</v>
      </c>
      <c r="K15" s="48">
        <v>629.452</v>
      </c>
      <c r="L15" s="48">
        <v>194.84899999999999</v>
      </c>
      <c r="M15" s="48">
        <f t="shared" si="0"/>
        <v>279.55399999999827</v>
      </c>
      <c r="N15" s="48">
        <v>12099.351000000001</v>
      </c>
    </row>
    <row r="16" spans="1:29" s="2" customFormat="1" ht="15.75" x14ac:dyDescent="0.25">
      <c r="A16" s="42" t="s">
        <v>148</v>
      </c>
      <c r="B16" s="50">
        <f>SUM(B13:B15)</f>
        <v>2287.7150000000001</v>
      </c>
      <c r="C16" s="50">
        <f t="shared" ref="C16" si="13">SUM(C13:C15)</f>
        <v>8221.2479999999996</v>
      </c>
      <c r="D16" s="50">
        <f t="shared" ref="D16" si="14">SUM(D13:D15)</f>
        <v>3120.6669999999999</v>
      </c>
      <c r="E16" s="50">
        <f t="shared" ref="E16" si="15">SUM(E13:E15)</f>
        <v>5499.2049999999999</v>
      </c>
      <c r="F16" s="50">
        <f t="shared" ref="F16" si="16">SUM(F13:F15)</f>
        <v>237.239</v>
      </c>
      <c r="G16" s="50">
        <f t="shared" ref="G16" si="17">SUM(G13:G15)</f>
        <v>3088.5050000000001</v>
      </c>
      <c r="H16" s="50">
        <f t="shared" ref="H16" si="18">SUM(H13:H15)</f>
        <v>1144.6220000000001</v>
      </c>
      <c r="I16" s="50">
        <f t="shared" ref="I16" si="19">SUM(I13:I15)</f>
        <v>211.68299999999999</v>
      </c>
      <c r="J16" s="50">
        <f t="shared" ref="J16" si="20">SUM(J13:J15)</f>
        <v>636.21</v>
      </c>
      <c r="K16" s="50">
        <f t="shared" ref="K16" si="21">SUM(K13:K15)</f>
        <v>1764.2380000000001</v>
      </c>
      <c r="L16" s="50">
        <f t="shared" ref="L16" si="22">SUM(L13:L15)</f>
        <v>541.64400000000001</v>
      </c>
      <c r="M16" s="50">
        <f t="shared" si="0"/>
        <v>839.67699999999604</v>
      </c>
      <c r="N16" s="50">
        <f t="shared" ref="N16" si="23">SUM(N13:N15)</f>
        <v>27592.652999999998</v>
      </c>
      <c r="O16" s="44"/>
    </row>
    <row r="17" spans="1:15" ht="17.25" x14ac:dyDescent="0.3">
      <c r="A17" s="47" t="s">
        <v>149</v>
      </c>
      <c r="B17" s="48">
        <v>750.36400000000003</v>
      </c>
      <c r="C17" s="48">
        <v>1309.1020000000001</v>
      </c>
      <c r="D17" s="48">
        <v>1052.8810000000001</v>
      </c>
      <c r="E17" s="48">
        <v>1499.578</v>
      </c>
      <c r="F17" s="48">
        <v>80.935000000000002</v>
      </c>
      <c r="G17" s="48">
        <v>1066.4739999999999</v>
      </c>
      <c r="H17" s="48">
        <v>326.56799999999998</v>
      </c>
      <c r="I17" s="48">
        <v>61.277000000000001</v>
      </c>
      <c r="J17" s="48">
        <v>203.76400000000001</v>
      </c>
      <c r="K17" s="48">
        <v>471.51</v>
      </c>
      <c r="L17" s="48">
        <v>160.93600000000001</v>
      </c>
      <c r="M17" s="48">
        <f t="shared" si="0"/>
        <v>269.99899999999798</v>
      </c>
      <c r="N17" s="48">
        <v>7253.3879999999999</v>
      </c>
    </row>
    <row r="18" spans="1:15" ht="17.25" x14ac:dyDescent="0.3">
      <c r="A18" s="47" t="s">
        <v>150</v>
      </c>
      <c r="B18" s="48">
        <v>970.20600000000002</v>
      </c>
      <c r="C18" s="48">
        <v>641.48</v>
      </c>
      <c r="D18" s="48">
        <v>1196.384</v>
      </c>
      <c r="E18" s="48">
        <v>1521.761</v>
      </c>
      <c r="F18" s="48">
        <v>83.033000000000001</v>
      </c>
      <c r="G18" s="48">
        <v>1070.3889999999999</v>
      </c>
      <c r="H18" s="48">
        <v>381.68799999999999</v>
      </c>
      <c r="I18" s="48">
        <v>62.975999999999999</v>
      </c>
      <c r="J18" s="48">
        <v>265.45499999999998</v>
      </c>
      <c r="K18" s="48">
        <v>484.928</v>
      </c>
      <c r="L18" s="48">
        <v>193.922</v>
      </c>
      <c r="M18" s="48">
        <f t="shared" si="0"/>
        <v>292.26900000000023</v>
      </c>
      <c r="N18" s="48">
        <v>7164.491</v>
      </c>
    </row>
    <row r="19" spans="1:15" ht="17.25" x14ac:dyDescent="0.3">
      <c r="A19" s="47" t="s">
        <v>151</v>
      </c>
      <c r="B19" s="48">
        <v>767.24</v>
      </c>
      <c r="C19" s="48">
        <v>2351.741</v>
      </c>
      <c r="D19" s="48">
        <v>1013.644</v>
      </c>
      <c r="E19" s="48">
        <v>1670.6969999999999</v>
      </c>
      <c r="F19" s="48">
        <v>77.353999999999999</v>
      </c>
      <c r="G19" s="48">
        <v>750.96699999999998</v>
      </c>
      <c r="H19" s="48">
        <v>313.32</v>
      </c>
      <c r="I19" s="48">
        <v>50.494999999999997</v>
      </c>
      <c r="J19" s="48">
        <v>167.3</v>
      </c>
      <c r="K19" s="48">
        <v>367.63799999999998</v>
      </c>
      <c r="L19" s="48">
        <v>157.91300000000001</v>
      </c>
      <c r="M19" s="48">
        <f t="shared" si="0"/>
        <v>271.22700000000077</v>
      </c>
      <c r="N19" s="48">
        <v>7959.5360000000001</v>
      </c>
    </row>
    <row r="20" spans="1:15" s="2" customFormat="1" ht="15.75" x14ac:dyDescent="0.25">
      <c r="A20" s="49" t="s">
        <v>152</v>
      </c>
      <c r="B20" s="50">
        <f>SUM(B17:B19)</f>
        <v>2487.8100000000004</v>
      </c>
      <c r="C20" s="50">
        <f t="shared" ref="C20" si="24">SUM(C17:C19)</f>
        <v>4302.3230000000003</v>
      </c>
      <c r="D20" s="50">
        <f t="shared" ref="D20" si="25">SUM(D17:D19)</f>
        <v>3262.9090000000006</v>
      </c>
      <c r="E20" s="50">
        <f t="shared" ref="E20" si="26">SUM(E17:E19)</f>
        <v>4692.0360000000001</v>
      </c>
      <c r="F20" s="50">
        <f t="shared" ref="F20" si="27">SUM(F17:F19)</f>
        <v>241.322</v>
      </c>
      <c r="G20" s="50">
        <f t="shared" ref="G20" si="28">SUM(G17:G19)</f>
        <v>2887.83</v>
      </c>
      <c r="H20" s="50">
        <f t="shared" ref="H20" si="29">SUM(H17:H19)</f>
        <v>1021.576</v>
      </c>
      <c r="I20" s="50">
        <f t="shared" ref="I20" si="30">SUM(I17:I19)</f>
        <v>174.74799999999999</v>
      </c>
      <c r="J20" s="50">
        <f t="shared" ref="J20" si="31">SUM(J17:J19)</f>
        <v>636.51900000000001</v>
      </c>
      <c r="K20" s="50">
        <f t="shared" ref="K20" si="32">SUM(K17:K19)</f>
        <v>1324.076</v>
      </c>
      <c r="L20" s="50">
        <f t="shared" ref="L20" si="33">SUM(L17:L19)</f>
        <v>512.77099999999996</v>
      </c>
      <c r="M20" s="50">
        <f t="shared" si="0"/>
        <v>833.49499999999534</v>
      </c>
      <c r="N20" s="50">
        <f t="shared" ref="N20" si="34">SUM(N17:N19)</f>
        <v>22377.415000000001</v>
      </c>
      <c r="O20" s="44"/>
    </row>
    <row r="21" spans="1:15" s="2" customFormat="1" ht="15.75" x14ac:dyDescent="0.25">
      <c r="A21" s="49" t="s">
        <v>153</v>
      </c>
      <c r="B21" s="50">
        <v>9670.0410000000011</v>
      </c>
      <c r="C21" s="50">
        <v>27302.477999999999</v>
      </c>
      <c r="D21" s="50">
        <v>13504.121999999999</v>
      </c>
      <c r="E21" s="50">
        <v>18336.843000000001</v>
      </c>
      <c r="F21" s="50">
        <v>884.51800000000003</v>
      </c>
      <c r="G21" s="50">
        <v>11996.544</v>
      </c>
      <c r="H21" s="50">
        <v>4446.018</v>
      </c>
      <c r="I21" s="50">
        <v>765.98700000000008</v>
      </c>
      <c r="J21" s="50">
        <v>2315.9890000000005</v>
      </c>
      <c r="K21" s="50">
        <v>5963.3950000000004</v>
      </c>
      <c r="L21" s="50">
        <v>1933.2630000000001</v>
      </c>
      <c r="M21" s="50">
        <v>2943.4970000000176</v>
      </c>
      <c r="N21" s="50">
        <v>100062.69500000001</v>
      </c>
      <c r="O21" s="44"/>
    </row>
    <row r="22" spans="1:15" ht="17.25" x14ac:dyDescent="0.3">
      <c r="A22" s="47" t="s">
        <v>154</v>
      </c>
      <c r="B22" s="48">
        <v>640.471</v>
      </c>
      <c r="C22" s="48">
        <v>988.80399999999997</v>
      </c>
      <c r="D22" s="48">
        <v>907.02499999999998</v>
      </c>
      <c r="E22" s="48">
        <v>1338.4390000000001</v>
      </c>
      <c r="F22" s="48">
        <v>46.563000000000002</v>
      </c>
      <c r="G22" s="48">
        <v>852.50599999999997</v>
      </c>
      <c r="H22" s="48">
        <v>279.74299999999999</v>
      </c>
      <c r="I22" s="48">
        <v>56.341999999999999</v>
      </c>
      <c r="J22" s="48">
        <v>133.43899999999999</v>
      </c>
      <c r="K22" s="48">
        <v>418.93200000000002</v>
      </c>
      <c r="L22" s="48">
        <v>134.905</v>
      </c>
      <c r="M22" s="48">
        <f t="shared" si="0"/>
        <v>235.79899999999907</v>
      </c>
      <c r="N22" s="48">
        <v>6032.9679999999998</v>
      </c>
    </row>
    <row r="23" spans="1:15" ht="17.25" x14ac:dyDescent="0.3">
      <c r="A23" s="47" t="s">
        <v>139</v>
      </c>
      <c r="B23" s="48">
        <v>771.51900000000001</v>
      </c>
      <c r="C23" s="48">
        <v>1352.3630000000001</v>
      </c>
      <c r="D23" s="48">
        <v>1259.941</v>
      </c>
      <c r="E23" s="48">
        <v>1288.5340000000001</v>
      </c>
      <c r="F23" s="48">
        <v>57.323999999999998</v>
      </c>
      <c r="G23" s="48">
        <v>894.25199999999995</v>
      </c>
      <c r="H23" s="48">
        <v>376.935</v>
      </c>
      <c r="I23" s="48">
        <v>46.59</v>
      </c>
      <c r="J23" s="48">
        <v>180.75800000000001</v>
      </c>
      <c r="K23" s="48">
        <v>421.322</v>
      </c>
      <c r="L23" s="48">
        <v>142.92099999999999</v>
      </c>
      <c r="M23" s="48">
        <f t="shared" si="0"/>
        <v>210.25799999999981</v>
      </c>
      <c r="N23" s="48">
        <v>7002.7169999999996</v>
      </c>
    </row>
    <row r="24" spans="1:15" ht="17.25" x14ac:dyDescent="0.3">
      <c r="A24" s="47" t="s">
        <v>140</v>
      </c>
      <c r="B24" s="48">
        <v>795.43600000000004</v>
      </c>
      <c r="C24" s="48">
        <v>818.81100000000004</v>
      </c>
      <c r="D24" s="48">
        <v>1221.328</v>
      </c>
      <c r="E24" s="48">
        <v>1511.058</v>
      </c>
      <c r="F24" s="48">
        <v>68.349000000000004</v>
      </c>
      <c r="G24" s="48">
        <v>1111.248</v>
      </c>
      <c r="H24" s="48">
        <v>394.70699999999999</v>
      </c>
      <c r="I24" s="48">
        <v>65.417000000000002</v>
      </c>
      <c r="J24" s="48">
        <v>235.38399999999999</v>
      </c>
      <c r="K24" s="48">
        <v>565.99599999999998</v>
      </c>
      <c r="L24" s="48">
        <v>179.339</v>
      </c>
      <c r="M24" s="48">
        <f t="shared" si="0"/>
        <v>286.05699999999979</v>
      </c>
      <c r="N24" s="48">
        <v>7253.13</v>
      </c>
    </row>
    <row r="25" spans="1:15" s="2" customFormat="1" ht="15.75" x14ac:dyDescent="0.25">
      <c r="A25" s="49" t="s">
        <v>141</v>
      </c>
      <c r="B25" s="50">
        <f>SUM(B22:B24)</f>
        <v>2207.4259999999999</v>
      </c>
      <c r="C25" s="50">
        <f t="shared" ref="C25" si="35">SUM(C22:C24)</f>
        <v>3159.9780000000001</v>
      </c>
      <c r="D25" s="50">
        <f t="shared" ref="D25" si="36">SUM(D22:D24)</f>
        <v>3388.2939999999999</v>
      </c>
      <c r="E25" s="50">
        <f t="shared" ref="E25" si="37">SUM(E22:E24)</f>
        <v>4138.0309999999999</v>
      </c>
      <c r="F25" s="50">
        <f t="shared" ref="F25" si="38">SUM(F22:F24)</f>
        <v>172.23599999999999</v>
      </c>
      <c r="G25" s="50">
        <f t="shared" ref="G25" si="39">SUM(G22:G24)</f>
        <v>2858.0059999999999</v>
      </c>
      <c r="H25" s="50">
        <f t="shared" ref="H25" si="40">SUM(H22:H24)</f>
        <v>1051.385</v>
      </c>
      <c r="I25" s="50">
        <f t="shared" ref="I25" si="41">SUM(I22:I24)</f>
        <v>168.34899999999999</v>
      </c>
      <c r="J25" s="50">
        <f t="shared" ref="J25" si="42">SUM(J22:J24)</f>
        <v>549.58100000000002</v>
      </c>
      <c r="K25" s="50">
        <f t="shared" ref="K25" si="43">SUM(K22:K24)</f>
        <v>1406.25</v>
      </c>
      <c r="L25" s="50">
        <f t="shared" ref="L25" si="44">SUM(L22:L24)</f>
        <v>457.16500000000002</v>
      </c>
      <c r="M25" s="50">
        <f t="shared" si="0"/>
        <v>732.1140000000014</v>
      </c>
      <c r="N25" s="50">
        <f t="shared" ref="N25" si="45">SUM(N22:N24)</f>
        <v>20288.814999999999</v>
      </c>
      <c r="O25" s="44"/>
    </row>
    <row r="26" spans="1:15" ht="17.25" x14ac:dyDescent="0.3">
      <c r="A26" s="47" t="s">
        <v>142</v>
      </c>
      <c r="B26" s="48">
        <v>768.63800000000003</v>
      </c>
      <c r="C26" s="48">
        <v>765.93799999999999</v>
      </c>
      <c r="D26" s="48">
        <v>1093.6659999999999</v>
      </c>
      <c r="E26" s="48">
        <v>1366.7739999999999</v>
      </c>
      <c r="F26" s="48">
        <v>55.893000000000001</v>
      </c>
      <c r="G26" s="48">
        <v>817.125</v>
      </c>
      <c r="H26" s="48">
        <v>351.96199999999999</v>
      </c>
      <c r="I26" s="48">
        <v>63.555</v>
      </c>
      <c r="J26" s="48">
        <v>197.816</v>
      </c>
      <c r="K26" s="48">
        <v>382.59300000000002</v>
      </c>
      <c r="L26" s="48">
        <v>140.34800000000001</v>
      </c>
      <c r="M26" s="48">
        <f t="shared" si="0"/>
        <v>211.73200000000088</v>
      </c>
      <c r="N26" s="48">
        <v>6216.04</v>
      </c>
    </row>
    <row r="27" spans="1:15" ht="17.25" x14ac:dyDescent="0.3">
      <c r="A27" s="47" t="s">
        <v>129</v>
      </c>
      <c r="B27" s="48">
        <v>902.12099999999998</v>
      </c>
      <c r="C27" s="48">
        <v>874.37599999999998</v>
      </c>
      <c r="D27" s="48">
        <v>1013.0940000000001</v>
      </c>
      <c r="E27" s="48">
        <v>1311.5119999999999</v>
      </c>
      <c r="F27" s="48">
        <v>75.328000000000003</v>
      </c>
      <c r="G27" s="48">
        <v>1058.357</v>
      </c>
      <c r="H27" s="48">
        <v>391.18099999999998</v>
      </c>
      <c r="I27" s="48">
        <v>77.254999999999995</v>
      </c>
      <c r="J27" s="48">
        <v>187.291</v>
      </c>
      <c r="K27" s="48">
        <v>550.25800000000004</v>
      </c>
      <c r="L27" s="48">
        <v>161.82</v>
      </c>
      <c r="M27" s="48">
        <f t="shared" si="0"/>
        <v>239.77099999999973</v>
      </c>
      <c r="N27" s="48">
        <v>6842.3639999999996</v>
      </c>
    </row>
    <row r="28" spans="1:15" ht="17.25" x14ac:dyDescent="0.3">
      <c r="A28" s="47" t="s">
        <v>143</v>
      </c>
      <c r="B28" s="48">
        <v>904.36</v>
      </c>
      <c r="C28" s="48">
        <v>779.61699999999996</v>
      </c>
      <c r="D28" s="48">
        <v>1153.21</v>
      </c>
      <c r="E28" s="48">
        <v>1321.855</v>
      </c>
      <c r="F28" s="48">
        <v>80.328999999999994</v>
      </c>
      <c r="G28" s="48">
        <v>1120.4680000000001</v>
      </c>
      <c r="H28" s="48">
        <v>422.42899999999997</v>
      </c>
      <c r="I28" s="48">
        <v>100.06</v>
      </c>
      <c r="J28" s="48">
        <v>153.38900000000001</v>
      </c>
      <c r="K28" s="48">
        <v>527.99699999999996</v>
      </c>
      <c r="L28" s="48">
        <v>176.893</v>
      </c>
      <c r="M28" s="48">
        <f t="shared" si="0"/>
        <v>207.40099999999984</v>
      </c>
      <c r="N28" s="48">
        <v>6948.0079999999998</v>
      </c>
    </row>
    <row r="29" spans="1:15" s="2" customFormat="1" ht="15.75" x14ac:dyDescent="0.25">
      <c r="A29" s="49" t="s">
        <v>144</v>
      </c>
      <c r="B29" s="50">
        <f>SUM(B26:B28)</f>
        <v>2575.1190000000001</v>
      </c>
      <c r="C29" s="50">
        <f t="shared" ref="C29" si="46">SUM(C26:C28)</f>
        <v>2419.9309999999996</v>
      </c>
      <c r="D29" s="50">
        <f t="shared" ref="D29" si="47">SUM(D26:D28)</f>
        <v>3259.9700000000003</v>
      </c>
      <c r="E29" s="50">
        <f t="shared" ref="E29" si="48">SUM(E26:E28)</f>
        <v>4000.1410000000001</v>
      </c>
      <c r="F29" s="50">
        <f t="shared" ref="F29" si="49">SUM(F26:F28)</f>
        <v>211.55</v>
      </c>
      <c r="G29" s="50">
        <f t="shared" ref="G29" si="50">SUM(G26:G28)</f>
        <v>2995.95</v>
      </c>
      <c r="H29" s="50">
        <f t="shared" ref="H29" si="51">SUM(H26:H28)</f>
        <v>1165.5720000000001</v>
      </c>
      <c r="I29" s="50">
        <f t="shared" ref="I29" si="52">SUM(I26:I28)</f>
        <v>240.87</v>
      </c>
      <c r="J29" s="50">
        <f t="shared" ref="J29" si="53">SUM(J26:J28)</f>
        <v>538.49599999999998</v>
      </c>
      <c r="K29" s="50">
        <f t="shared" ref="K29" si="54">SUM(K26:K28)</f>
        <v>1460.848</v>
      </c>
      <c r="L29" s="50">
        <f t="shared" ref="L29" si="55">SUM(L26:L28)</f>
        <v>479.06100000000004</v>
      </c>
      <c r="M29" s="50">
        <f t="shared" si="0"/>
        <v>658.90399999999499</v>
      </c>
      <c r="N29" s="50">
        <f t="shared" ref="N29" si="56">SUM(N26:N28)</f>
        <v>20006.411999999997</v>
      </c>
      <c r="O29" s="44"/>
    </row>
    <row r="30" spans="1:15" ht="17.25" x14ac:dyDescent="0.3">
      <c r="A30" s="47" t="s">
        <v>145</v>
      </c>
      <c r="B30" s="48">
        <v>823.904</v>
      </c>
      <c r="C30" s="48">
        <v>811.52800000000002</v>
      </c>
      <c r="D30" s="48">
        <v>1077.104</v>
      </c>
      <c r="E30" s="48">
        <v>1437.461</v>
      </c>
      <c r="F30" s="48">
        <v>67.316999999999993</v>
      </c>
      <c r="G30" s="48">
        <v>1015.8</v>
      </c>
      <c r="H30" s="48">
        <v>418.065</v>
      </c>
      <c r="I30" s="48">
        <v>63.387</v>
      </c>
      <c r="J30" s="48">
        <v>173.85499999999999</v>
      </c>
      <c r="K30" s="48">
        <v>873.68299999999999</v>
      </c>
      <c r="L30" s="48">
        <v>167.422</v>
      </c>
      <c r="M30" s="48">
        <f t="shared" si="0"/>
        <v>244.84100000000126</v>
      </c>
      <c r="N30" s="48">
        <v>7174.3670000000002</v>
      </c>
    </row>
    <row r="31" spans="1:15" ht="17.25" x14ac:dyDescent="0.3">
      <c r="A31" s="47" t="s">
        <v>146</v>
      </c>
      <c r="B31" s="48">
        <v>916.85799999999995</v>
      </c>
      <c r="C31" s="48">
        <v>597.00800000000004</v>
      </c>
      <c r="D31" s="48">
        <v>1255.7550000000001</v>
      </c>
      <c r="E31" s="48">
        <v>1486.095</v>
      </c>
      <c r="F31" s="48">
        <v>79.813000000000002</v>
      </c>
      <c r="G31" s="48">
        <v>1132.6289999999999</v>
      </c>
      <c r="H31" s="48">
        <v>431.73500000000001</v>
      </c>
      <c r="I31" s="48">
        <v>74.757999999999996</v>
      </c>
      <c r="J31" s="48">
        <v>204.58199999999999</v>
      </c>
      <c r="K31" s="48">
        <v>572.84199999999998</v>
      </c>
      <c r="L31" s="48">
        <v>183.57900000000001</v>
      </c>
      <c r="M31" s="48">
        <f t="shared" si="0"/>
        <v>263.41500000000087</v>
      </c>
      <c r="N31" s="48">
        <v>7199.0690000000004</v>
      </c>
    </row>
    <row r="32" spans="1:15" ht="17.25" x14ac:dyDescent="0.3">
      <c r="A32" s="47" t="s">
        <v>147</v>
      </c>
      <c r="B32" s="48">
        <v>779.85699999999997</v>
      </c>
      <c r="C32" s="48">
        <v>1435.4770000000001</v>
      </c>
      <c r="D32" s="48">
        <v>1340.13</v>
      </c>
      <c r="E32" s="48">
        <v>1822.9570000000001</v>
      </c>
      <c r="F32" s="48">
        <v>87.838999999999999</v>
      </c>
      <c r="G32" s="48">
        <v>1187.7159999999999</v>
      </c>
      <c r="H32" s="48">
        <v>449.26499999999999</v>
      </c>
      <c r="I32" s="48">
        <v>64.739000000000004</v>
      </c>
      <c r="J32" s="48">
        <v>228.90199999999999</v>
      </c>
      <c r="K32" s="48">
        <v>625.55200000000002</v>
      </c>
      <c r="L32" s="48">
        <v>171.76599999999999</v>
      </c>
      <c r="M32" s="48">
        <f t="shared" si="0"/>
        <v>298.253999999999</v>
      </c>
      <c r="N32" s="48">
        <v>8492.4539999999997</v>
      </c>
    </row>
    <row r="33" spans="1:15" s="2" customFormat="1" ht="15.75" x14ac:dyDescent="0.25">
      <c r="A33" s="49" t="s">
        <v>148</v>
      </c>
      <c r="B33" s="50">
        <f>SUM(B30:B32)</f>
        <v>2520.6189999999997</v>
      </c>
      <c r="C33" s="50">
        <f t="shared" ref="C33" si="57">SUM(C30:C32)</f>
        <v>2844.0129999999999</v>
      </c>
      <c r="D33" s="50">
        <f t="shared" ref="D33" si="58">SUM(D30:D32)</f>
        <v>3672.9890000000005</v>
      </c>
      <c r="E33" s="50">
        <f t="shared" ref="E33" si="59">SUM(E30:E32)</f>
        <v>4746.5129999999999</v>
      </c>
      <c r="F33" s="50">
        <f t="shared" ref="F33" si="60">SUM(F30:F32)</f>
        <v>234.96899999999999</v>
      </c>
      <c r="G33" s="50">
        <f t="shared" ref="G33" si="61">SUM(G30:G32)</f>
        <v>3336.145</v>
      </c>
      <c r="H33" s="50">
        <f t="shared" ref="H33" si="62">SUM(H30:H32)</f>
        <v>1299.0650000000001</v>
      </c>
      <c r="I33" s="50">
        <f t="shared" ref="I33" si="63">SUM(I30:I32)</f>
        <v>202.88399999999999</v>
      </c>
      <c r="J33" s="50">
        <f t="shared" ref="J33" si="64">SUM(J30:J32)</f>
        <v>607.33899999999994</v>
      </c>
      <c r="K33" s="50">
        <f t="shared" ref="K33" si="65">SUM(K30:K32)</f>
        <v>2072.0770000000002</v>
      </c>
      <c r="L33" s="50">
        <f t="shared" ref="L33" si="66">SUM(L30:L32)</f>
        <v>522.76699999999994</v>
      </c>
      <c r="M33" s="50">
        <f t="shared" si="0"/>
        <v>806.51000000000568</v>
      </c>
      <c r="N33" s="50">
        <f t="shared" ref="N33" si="67">SUM(N30:N32)</f>
        <v>22865.89</v>
      </c>
      <c r="O33" s="44"/>
    </row>
    <row r="34" spans="1:15" ht="17.25" x14ac:dyDescent="0.3">
      <c r="A34" s="47" t="s">
        <v>149</v>
      </c>
      <c r="B34" s="48">
        <v>859.24400000000003</v>
      </c>
      <c r="C34" s="48">
        <v>1436.615</v>
      </c>
      <c r="D34" s="48">
        <v>1474.981</v>
      </c>
      <c r="E34" s="48">
        <v>1798.797</v>
      </c>
      <c r="F34" s="48">
        <v>84.635000000000005</v>
      </c>
      <c r="G34" s="48">
        <v>1117.7639999999999</v>
      </c>
      <c r="H34" s="48">
        <v>409.50299999999999</v>
      </c>
      <c r="I34" s="48">
        <v>61.476999999999997</v>
      </c>
      <c r="J34" s="48">
        <v>267.71499999999997</v>
      </c>
      <c r="K34" s="48">
        <v>561.68100000000004</v>
      </c>
      <c r="L34" s="48">
        <v>186.14500000000001</v>
      </c>
      <c r="M34" s="48">
        <f t="shared" si="0"/>
        <v>339.45999999999913</v>
      </c>
      <c r="N34" s="48">
        <v>8598.0169999999998</v>
      </c>
    </row>
    <row r="35" spans="1:15" ht="17.25" x14ac:dyDescent="0.3">
      <c r="A35" s="47" t="s">
        <v>150</v>
      </c>
      <c r="B35" s="48">
        <v>1151.8140000000001</v>
      </c>
      <c r="C35" s="48">
        <v>2275.9690000000001</v>
      </c>
      <c r="D35" s="48">
        <v>1436.558</v>
      </c>
      <c r="E35" s="48">
        <v>1854.886</v>
      </c>
      <c r="F35" s="48">
        <v>89.724000000000004</v>
      </c>
      <c r="G35" s="48">
        <v>1131.239</v>
      </c>
      <c r="H35" s="48">
        <v>419.31700000000001</v>
      </c>
      <c r="I35" s="48">
        <v>68.363</v>
      </c>
      <c r="J35" s="48">
        <v>277.49900000000002</v>
      </c>
      <c r="K35" s="48">
        <v>577.52700000000004</v>
      </c>
      <c r="L35" s="48">
        <v>198.03200000000001</v>
      </c>
      <c r="M35" s="48">
        <f t="shared" si="0"/>
        <v>257.93900000000031</v>
      </c>
      <c r="N35" s="48">
        <v>9738.8670000000002</v>
      </c>
    </row>
    <row r="36" spans="1:15" ht="17.25" x14ac:dyDescent="0.3">
      <c r="A36" s="47" t="s">
        <v>151</v>
      </c>
      <c r="B36" s="48">
        <v>760.27700000000004</v>
      </c>
      <c r="C36" s="48">
        <v>1096.954</v>
      </c>
      <c r="D36" s="48">
        <v>1045.298</v>
      </c>
      <c r="E36" s="48">
        <v>1403.9770000000001</v>
      </c>
      <c r="F36" s="48">
        <v>79.628</v>
      </c>
      <c r="G36" s="48">
        <v>856.68799999999999</v>
      </c>
      <c r="H36" s="48">
        <v>366.94200000000001</v>
      </c>
      <c r="I36" s="48">
        <v>82.921000000000006</v>
      </c>
      <c r="J36" s="48">
        <v>161.90600000000001</v>
      </c>
      <c r="K36" s="48">
        <v>469.10199999999998</v>
      </c>
      <c r="L36" s="48">
        <v>159.251</v>
      </c>
      <c r="M36" s="48">
        <f t="shared" si="0"/>
        <v>203.52299999999923</v>
      </c>
      <c r="N36" s="48">
        <v>6686.4669999999996</v>
      </c>
    </row>
    <row r="37" spans="1:15" s="2" customFormat="1" ht="15.75" x14ac:dyDescent="0.25">
      <c r="A37" s="49" t="s">
        <v>152</v>
      </c>
      <c r="B37" s="50">
        <v>2771.335</v>
      </c>
      <c r="C37" s="50">
        <v>4809.5379999999996</v>
      </c>
      <c r="D37" s="50">
        <v>3956.8369999999995</v>
      </c>
      <c r="E37" s="50">
        <v>5057.66</v>
      </c>
      <c r="F37" s="50">
        <v>253.98700000000002</v>
      </c>
      <c r="G37" s="50">
        <v>3105.6909999999998</v>
      </c>
      <c r="H37" s="50">
        <v>1195.7619999999999</v>
      </c>
      <c r="I37" s="50">
        <v>212.76100000000002</v>
      </c>
      <c r="J37" s="50">
        <v>707.11999999999989</v>
      </c>
      <c r="K37" s="50">
        <v>1608.31</v>
      </c>
      <c r="L37" s="50">
        <v>543.428</v>
      </c>
      <c r="M37" s="50">
        <f t="shared" si="0"/>
        <v>800.9220000000023</v>
      </c>
      <c r="N37" s="50">
        <v>25023.350999999999</v>
      </c>
      <c r="O37" s="44"/>
    </row>
    <row r="38" spans="1:15" ht="15.75" x14ac:dyDescent="0.25">
      <c r="A38" s="49" t="s">
        <v>155</v>
      </c>
      <c r="B38" s="51">
        <v>10074.499</v>
      </c>
      <c r="C38" s="51">
        <v>13233.46</v>
      </c>
      <c r="D38" s="51">
        <v>14278.09</v>
      </c>
      <c r="E38" s="51">
        <v>17942.345000000001</v>
      </c>
      <c r="F38" s="51">
        <v>872.74199999999996</v>
      </c>
      <c r="G38" s="51">
        <v>12295.792000000001</v>
      </c>
      <c r="H38" s="51">
        <v>4711.7840000000006</v>
      </c>
      <c r="I38" s="51">
        <v>824.86400000000003</v>
      </c>
      <c r="J38" s="51">
        <v>2402.5360000000001</v>
      </c>
      <c r="K38" s="51">
        <v>6547.4850000000006</v>
      </c>
      <c r="L38" s="51">
        <v>2002.4209999999998</v>
      </c>
      <c r="M38" s="51">
        <v>2998.4499999999971</v>
      </c>
      <c r="N38" s="51">
        <v>88184.467999999993</v>
      </c>
    </row>
    <row r="39" spans="1:15" ht="17.25" x14ac:dyDescent="0.3">
      <c r="A39" s="47" t="s">
        <v>156</v>
      </c>
      <c r="B39" s="48">
        <v>914.64599999999996</v>
      </c>
      <c r="C39" s="48">
        <v>1825.98</v>
      </c>
      <c r="D39" s="48">
        <v>1107.3620000000001</v>
      </c>
      <c r="E39" s="48">
        <v>1355.33</v>
      </c>
      <c r="F39" s="48">
        <v>45.924999999999997</v>
      </c>
      <c r="G39" s="48">
        <v>834.23</v>
      </c>
      <c r="H39" s="48">
        <v>324.58999999999997</v>
      </c>
      <c r="I39" s="48">
        <v>94.2</v>
      </c>
      <c r="J39" s="48">
        <v>140.21700000000001</v>
      </c>
      <c r="K39" s="48">
        <v>765.45799999999997</v>
      </c>
      <c r="L39" s="48">
        <v>147.072</v>
      </c>
      <c r="M39" s="48">
        <f t="shared" si="0"/>
        <v>189.39200000000073</v>
      </c>
      <c r="N39" s="48">
        <v>7744.402</v>
      </c>
    </row>
    <row r="40" spans="1:15" ht="17.25" x14ac:dyDescent="0.3">
      <c r="A40" s="47" t="s">
        <v>139</v>
      </c>
      <c r="B40" s="48">
        <v>879.13400000000001</v>
      </c>
      <c r="C40" s="48">
        <v>756.80499999999995</v>
      </c>
      <c r="D40" s="48">
        <v>1115.598</v>
      </c>
      <c r="E40" s="48">
        <v>1622.8030000000001</v>
      </c>
      <c r="F40" s="48">
        <v>88.751999999999995</v>
      </c>
      <c r="G40" s="48">
        <v>1258.558</v>
      </c>
      <c r="H40" s="48">
        <v>429.83499999999998</v>
      </c>
      <c r="I40" s="48">
        <v>76.123999999999995</v>
      </c>
      <c r="J40" s="48">
        <v>204.64400000000001</v>
      </c>
      <c r="K40" s="48">
        <v>592.49300000000005</v>
      </c>
      <c r="L40" s="48">
        <v>177.01300000000001</v>
      </c>
      <c r="M40" s="48">
        <f t="shared" si="0"/>
        <v>251.0019999999995</v>
      </c>
      <c r="N40" s="48">
        <v>7452.7610000000004</v>
      </c>
    </row>
    <row r="41" spans="1:15" s="2" customFormat="1" ht="17.25" x14ac:dyDescent="0.3">
      <c r="A41" s="47" t="s">
        <v>140</v>
      </c>
      <c r="B41" s="48">
        <v>746.245</v>
      </c>
      <c r="C41" s="48">
        <v>1229.049</v>
      </c>
      <c r="D41" s="48">
        <v>1170.299</v>
      </c>
      <c r="E41" s="48">
        <v>1342.4159999999999</v>
      </c>
      <c r="F41" s="48">
        <v>91.834999999999994</v>
      </c>
      <c r="G41" s="48">
        <v>1042.5329999999999</v>
      </c>
      <c r="H41" s="48">
        <v>370.62400000000002</v>
      </c>
      <c r="I41" s="48">
        <v>78.975999999999999</v>
      </c>
      <c r="J41" s="48">
        <v>209.30099999999999</v>
      </c>
      <c r="K41" s="48">
        <v>509.76799999999997</v>
      </c>
      <c r="L41" s="48">
        <v>194.90899999999999</v>
      </c>
      <c r="M41" s="48">
        <f t="shared" si="0"/>
        <v>214.60099999999966</v>
      </c>
      <c r="N41" s="48">
        <v>7200.5559999999996</v>
      </c>
      <c r="O41" s="44"/>
    </row>
    <row r="42" spans="1:15" ht="15.75" x14ac:dyDescent="0.25">
      <c r="A42" s="49" t="s">
        <v>141</v>
      </c>
      <c r="B42" s="50">
        <f>SUM(B39:B41)</f>
        <v>2540.0250000000001</v>
      </c>
      <c r="C42" s="50">
        <f>SUM(C39:C41)</f>
        <v>3811.8339999999998</v>
      </c>
      <c r="D42" s="50">
        <f t="shared" ref="D42" si="68">SUM(D39:D41)</f>
        <v>3393.259</v>
      </c>
      <c r="E42" s="50">
        <f t="shared" ref="E42" si="69">SUM(E39:E41)</f>
        <v>4320.549</v>
      </c>
      <c r="F42" s="50">
        <f t="shared" ref="F42" si="70">SUM(F39:F41)</f>
        <v>226.512</v>
      </c>
      <c r="G42" s="50">
        <f t="shared" ref="G42" si="71">SUM(G39:G41)</f>
        <v>3135.3209999999999</v>
      </c>
      <c r="H42" s="50">
        <f t="shared" ref="H42" si="72">SUM(H39:H41)</f>
        <v>1125.049</v>
      </c>
      <c r="I42" s="50">
        <f t="shared" ref="I42" si="73">SUM(I39:I41)</f>
        <v>249.3</v>
      </c>
      <c r="J42" s="50">
        <f t="shared" ref="J42" si="74">SUM(J39:J41)</f>
        <v>554.16200000000003</v>
      </c>
      <c r="K42" s="50">
        <f t="shared" ref="K42" si="75">SUM(K39:K41)</f>
        <v>1867.7190000000001</v>
      </c>
      <c r="L42" s="50">
        <f t="shared" ref="L42" si="76">SUM(L39:L41)</f>
        <v>518.99400000000003</v>
      </c>
      <c r="M42" s="50">
        <f t="shared" si="0"/>
        <v>654.99500000000262</v>
      </c>
      <c r="N42" s="50">
        <f t="shared" ref="N42" si="77">SUM(N39:N41)</f>
        <v>22397.719000000001</v>
      </c>
    </row>
    <row r="43" spans="1:15" ht="17.25" x14ac:dyDescent="0.3">
      <c r="A43" s="47" t="s">
        <v>142</v>
      </c>
      <c r="B43" s="48">
        <v>788.24</v>
      </c>
      <c r="C43" s="48">
        <v>1281.4580000000001</v>
      </c>
      <c r="D43" s="48">
        <v>1175.6130000000001</v>
      </c>
      <c r="E43" s="48">
        <v>1360.0029999999999</v>
      </c>
      <c r="F43" s="48">
        <v>90.027000000000001</v>
      </c>
      <c r="G43" s="48">
        <v>1511.2139999999999</v>
      </c>
      <c r="H43" s="48">
        <v>431.709</v>
      </c>
      <c r="I43" s="48">
        <v>83.905000000000001</v>
      </c>
      <c r="J43" s="48">
        <v>257.11399999999998</v>
      </c>
      <c r="K43" s="48">
        <v>694.00300000000004</v>
      </c>
      <c r="L43" s="48">
        <v>187.857</v>
      </c>
      <c r="M43" s="48">
        <f t="shared" si="0"/>
        <v>271.63000000000102</v>
      </c>
      <c r="N43" s="48">
        <v>8132.7730000000001</v>
      </c>
    </row>
    <row r="44" spans="1:15" ht="17.25" x14ac:dyDescent="0.3">
      <c r="A44" s="47" t="s">
        <v>129</v>
      </c>
      <c r="B44" s="48">
        <v>748.41700000000003</v>
      </c>
      <c r="C44" s="48">
        <v>1975.25</v>
      </c>
      <c r="D44" s="48">
        <v>1254.3510000000001</v>
      </c>
      <c r="E44" s="48">
        <v>1393.895</v>
      </c>
      <c r="F44" s="48">
        <v>100.877</v>
      </c>
      <c r="G44" s="48">
        <v>1215.259</v>
      </c>
      <c r="H44" s="48">
        <v>443.73</v>
      </c>
      <c r="I44" s="48">
        <v>89.251999999999995</v>
      </c>
      <c r="J44" s="48">
        <v>231.27799999999999</v>
      </c>
      <c r="K44" s="48">
        <v>593.14599999999996</v>
      </c>
      <c r="L44" s="48">
        <v>181.45500000000001</v>
      </c>
      <c r="M44" s="48">
        <f t="shared" si="0"/>
        <v>228.89499999999862</v>
      </c>
      <c r="N44" s="48">
        <v>8455.8050000000003</v>
      </c>
    </row>
    <row r="45" spans="1:15" s="2" customFormat="1" ht="17.25" x14ac:dyDescent="0.3">
      <c r="A45" s="47" t="s">
        <v>143</v>
      </c>
      <c r="B45" s="48">
        <v>860.98299999999995</v>
      </c>
      <c r="C45" s="48">
        <v>1912.403</v>
      </c>
      <c r="D45" s="48">
        <v>1147.1400000000001</v>
      </c>
      <c r="E45" s="48">
        <v>1291.6659999999999</v>
      </c>
      <c r="F45" s="48">
        <v>94.006</v>
      </c>
      <c r="G45" s="48">
        <v>1188.6389999999999</v>
      </c>
      <c r="H45" s="48">
        <v>408.26799999999997</v>
      </c>
      <c r="I45" s="48">
        <v>88.103999999999999</v>
      </c>
      <c r="J45" s="48">
        <v>197.11199999999999</v>
      </c>
      <c r="K45" s="48">
        <v>682.00800000000004</v>
      </c>
      <c r="L45" s="48">
        <v>190.369</v>
      </c>
      <c r="M45" s="48">
        <f t="shared" si="0"/>
        <v>222.24300000000039</v>
      </c>
      <c r="N45" s="48">
        <v>8282.9410000000007</v>
      </c>
      <c r="O45" s="52"/>
    </row>
    <row r="46" spans="1:15" ht="15.75" x14ac:dyDescent="0.25">
      <c r="A46" s="49" t="s">
        <v>144</v>
      </c>
      <c r="B46" s="50">
        <f>SUM(B43:B45)</f>
        <v>2397.6400000000003</v>
      </c>
      <c r="C46" s="50">
        <f t="shared" ref="C46" si="78">SUM(C43:C45)</f>
        <v>5169.1109999999999</v>
      </c>
      <c r="D46" s="50">
        <f t="shared" ref="D46" si="79">SUM(D43:D45)</f>
        <v>3577.1040000000003</v>
      </c>
      <c r="E46" s="50">
        <f t="shared" ref="E46" si="80">SUM(E43:E45)</f>
        <v>4045.5640000000003</v>
      </c>
      <c r="F46" s="50">
        <f t="shared" ref="F46" si="81">SUM(F43:F45)</f>
        <v>284.90999999999997</v>
      </c>
      <c r="G46" s="50">
        <f t="shared" ref="G46" si="82">SUM(G43:G45)</f>
        <v>3915.1120000000001</v>
      </c>
      <c r="H46" s="50">
        <f t="shared" ref="H46" si="83">SUM(H43:H45)</f>
        <v>1283.7070000000001</v>
      </c>
      <c r="I46" s="50">
        <f t="shared" ref="I46" si="84">SUM(I43:I45)</f>
        <v>261.26099999999997</v>
      </c>
      <c r="J46" s="50">
        <f t="shared" ref="J46" si="85">SUM(J43:J45)</f>
        <v>685.50399999999991</v>
      </c>
      <c r="K46" s="50">
        <f t="shared" ref="K46" si="86">SUM(K43:K45)</f>
        <v>1969.1569999999999</v>
      </c>
      <c r="L46" s="50">
        <f t="shared" ref="L46" si="87">SUM(L43:L45)</f>
        <v>559.68100000000004</v>
      </c>
      <c r="M46" s="50">
        <f t="shared" si="0"/>
        <v>722.76800000000367</v>
      </c>
      <c r="N46" s="50">
        <f t="shared" ref="N46" si="88">SUM(N43:N45)</f>
        <v>24871.519</v>
      </c>
    </row>
    <row r="47" spans="1:15" ht="17.25" x14ac:dyDescent="0.3">
      <c r="A47" s="47" t="s">
        <v>145</v>
      </c>
      <c r="B47" s="48">
        <v>837.85699999999997</v>
      </c>
      <c r="C47" s="48">
        <v>445.99200000000002</v>
      </c>
      <c r="D47" s="48">
        <v>1237.4570000000001</v>
      </c>
      <c r="E47" s="48">
        <v>1472.8610000000001</v>
      </c>
      <c r="F47" s="48">
        <v>84.74</v>
      </c>
      <c r="G47" s="48">
        <v>1116.7180000000001</v>
      </c>
      <c r="H47" s="48">
        <v>397.42899999999997</v>
      </c>
      <c r="I47" s="48">
        <v>96.185000000000002</v>
      </c>
      <c r="J47" s="48">
        <v>208.03800000000001</v>
      </c>
      <c r="K47" s="48">
        <v>588.99800000000005</v>
      </c>
      <c r="L47" s="48">
        <v>176.292</v>
      </c>
      <c r="M47" s="48">
        <f t="shared" si="0"/>
        <v>273.16499999999996</v>
      </c>
      <c r="N47" s="48">
        <v>6935.732</v>
      </c>
    </row>
    <row r="48" spans="1:15" ht="15.75" x14ac:dyDescent="0.25">
      <c r="A48" s="49" t="s">
        <v>157</v>
      </c>
      <c r="B48" s="53">
        <f>B47-B45</f>
        <v>-23.125999999999976</v>
      </c>
      <c r="C48" s="53">
        <f>C47-C45</f>
        <v>-1466.4110000000001</v>
      </c>
      <c r="D48" s="53">
        <f t="shared" ref="D48:N48" si="89">D47-D45</f>
        <v>90.317000000000007</v>
      </c>
      <c r="E48" s="53">
        <f t="shared" si="89"/>
        <v>181.19500000000016</v>
      </c>
      <c r="F48" s="53">
        <f t="shared" si="89"/>
        <v>-9.2660000000000053</v>
      </c>
      <c r="G48" s="53">
        <f t="shared" si="89"/>
        <v>-71.920999999999822</v>
      </c>
      <c r="H48" s="53">
        <f t="shared" si="89"/>
        <v>-10.838999999999999</v>
      </c>
      <c r="I48" s="53">
        <f t="shared" si="89"/>
        <v>8.0810000000000031</v>
      </c>
      <c r="J48" s="53">
        <f t="shared" si="89"/>
        <v>10.926000000000016</v>
      </c>
      <c r="K48" s="53">
        <f t="shared" si="89"/>
        <v>-93.009999999999991</v>
      </c>
      <c r="L48" s="53">
        <f t="shared" si="89"/>
        <v>-14.076999999999998</v>
      </c>
      <c r="M48" s="53">
        <f t="shared" si="89"/>
        <v>50.921999999999571</v>
      </c>
      <c r="N48" s="53">
        <f t="shared" si="89"/>
        <v>-1347.2090000000007</v>
      </c>
    </row>
    <row r="49" spans="1:14" ht="15.75" x14ac:dyDescent="0.25">
      <c r="A49" s="49" t="s">
        <v>158</v>
      </c>
      <c r="B49" s="54">
        <f>B48/B45*100</f>
        <v>-2.6859996074254635</v>
      </c>
      <c r="C49" s="54">
        <f>C48/C45*100</f>
        <v>-76.678974044696645</v>
      </c>
      <c r="D49" s="54">
        <f t="shared" ref="D49:M49" si="90">D48/D45*100</f>
        <v>7.873232560977736</v>
      </c>
      <c r="E49" s="54">
        <f t="shared" si="90"/>
        <v>14.028007240261815</v>
      </c>
      <c r="F49" s="54">
        <f t="shared" si="90"/>
        <v>-9.8568176499372449</v>
      </c>
      <c r="G49" s="54">
        <f t="shared" si="90"/>
        <v>-6.050701684868141</v>
      </c>
      <c r="H49" s="54">
        <f t="shared" si="90"/>
        <v>-2.6548737593933396</v>
      </c>
      <c r="I49" s="54">
        <f t="shared" si="90"/>
        <v>9.1721147734495627</v>
      </c>
      <c r="J49" s="54">
        <f t="shared" si="90"/>
        <v>5.5430415195421974</v>
      </c>
      <c r="K49" s="54">
        <f t="shared" si="90"/>
        <v>-13.637669939355549</v>
      </c>
      <c r="L49" s="54">
        <f t="shared" si="90"/>
        <v>-7.3945863034422619</v>
      </c>
      <c r="M49" s="54">
        <f t="shared" si="90"/>
        <v>22.912757657158821</v>
      </c>
      <c r="N49" s="54">
        <f>N48/N45*100</f>
        <v>-16.264862927310489</v>
      </c>
    </row>
    <row r="50" spans="1:14" ht="15.75" x14ac:dyDescent="0.25">
      <c r="A50" s="55" t="s">
        <v>177</v>
      </c>
      <c r="B50" s="56"/>
      <c r="C50" s="56"/>
      <c r="D50" s="56"/>
      <c r="E50" s="56"/>
      <c r="F50" s="56"/>
      <c r="G50" s="56"/>
      <c r="H50" s="56"/>
      <c r="I50" s="56"/>
      <c r="J50" s="56"/>
      <c r="K50" s="56"/>
      <c r="L50" s="56"/>
      <c r="M50" s="56"/>
      <c r="N50" s="56"/>
    </row>
    <row r="51" spans="1:14" ht="15.75" x14ac:dyDescent="0.25">
      <c r="A51" s="55" t="s">
        <v>5</v>
      </c>
      <c r="B51" s="57">
        <f>B38/$N38*100</f>
        <v>11.424346291911633</v>
      </c>
      <c r="C51" s="57">
        <f t="shared" ref="C51:N51" si="91">C38/$N38*100</f>
        <v>15.006565555285768</v>
      </c>
      <c r="D51" s="57">
        <f t="shared" si="91"/>
        <v>16.191161917538587</v>
      </c>
      <c r="E51" s="57">
        <f t="shared" si="91"/>
        <v>20.346377777093359</v>
      </c>
      <c r="F51" s="57">
        <f t="shared" si="91"/>
        <v>0.98967768337617013</v>
      </c>
      <c r="G51" s="57">
        <f t="shared" si="91"/>
        <v>13.943262661628806</v>
      </c>
      <c r="H51" s="57">
        <f t="shared" si="91"/>
        <v>5.3430996487952971</v>
      </c>
      <c r="I51" s="57">
        <f t="shared" si="91"/>
        <v>0.9353846756778077</v>
      </c>
      <c r="J51" s="57">
        <f t="shared" si="91"/>
        <v>2.724443492702139</v>
      </c>
      <c r="K51" s="57">
        <f t="shared" si="91"/>
        <v>7.4247598794835401</v>
      </c>
      <c r="L51" s="57">
        <f t="shared" si="91"/>
        <v>2.2707184671114646</v>
      </c>
      <c r="M51" s="57">
        <f t="shared" si="91"/>
        <v>3.4002019493954392</v>
      </c>
      <c r="N51" s="57">
        <f t="shared" si="91"/>
        <v>100</v>
      </c>
    </row>
    <row r="52" spans="1:14" ht="15.75" x14ac:dyDescent="0.25">
      <c r="A52" s="55" t="s">
        <v>143</v>
      </c>
      <c r="B52" s="57">
        <f t="shared" ref="B52:N52" si="92">B45/$N45*100</f>
        <v>10.394653300077833</v>
      </c>
      <c r="C52" s="57">
        <f t="shared" si="92"/>
        <v>23.088453726762026</v>
      </c>
      <c r="D52" s="57">
        <f t="shared" si="92"/>
        <v>13.849428602714905</v>
      </c>
      <c r="E52" s="57">
        <f t="shared" si="92"/>
        <v>15.594291930849197</v>
      </c>
      <c r="F52" s="57">
        <f t="shared" si="92"/>
        <v>1.1349350429998233</v>
      </c>
      <c r="G52" s="57">
        <f t="shared" si="92"/>
        <v>14.350446296792404</v>
      </c>
      <c r="H52" s="57">
        <f t="shared" si="92"/>
        <v>4.9290221915138588</v>
      </c>
      <c r="I52" s="57">
        <f t="shared" si="92"/>
        <v>1.0636801590159823</v>
      </c>
      <c r="J52" s="57">
        <f t="shared" si="92"/>
        <v>2.3797344445650399</v>
      </c>
      <c r="K52" s="57">
        <f t="shared" si="92"/>
        <v>8.2338869732381283</v>
      </c>
      <c r="L52" s="57">
        <f t="shared" si="92"/>
        <v>2.2983261621687268</v>
      </c>
      <c r="M52" s="57">
        <f t="shared" si="92"/>
        <v>2.6831411693020675</v>
      </c>
      <c r="N52" s="57">
        <f t="shared" si="92"/>
        <v>100</v>
      </c>
    </row>
    <row r="53" spans="1:14" ht="15.75" x14ac:dyDescent="0.25">
      <c r="A53" s="58" t="s">
        <v>145</v>
      </c>
      <c r="B53" s="61">
        <f>B47/$N47*100</f>
        <v>12.080296643526594</v>
      </c>
      <c r="C53" s="59">
        <f t="shared" ref="C53:N53" si="93">C47/$N47*100</f>
        <v>6.4303522685132588</v>
      </c>
      <c r="D53" s="61">
        <f t="shared" si="93"/>
        <v>17.841764935554028</v>
      </c>
      <c r="E53" s="61">
        <f t="shared" si="93"/>
        <v>21.235840715875412</v>
      </c>
      <c r="F53" s="59">
        <f t="shared" si="93"/>
        <v>1.2217888465125237</v>
      </c>
      <c r="G53" s="61">
        <f t="shared" si="93"/>
        <v>16.100939309650375</v>
      </c>
      <c r="H53" s="59">
        <f t="shared" si="93"/>
        <v>5.7301666212016258</v>
      </c>
      <c r="I53" s="59">
        <f t="shared" si="93"/>
        <v>1.3868038730446908</v>
      </c>
      <c r="J53" s="59">
        <f t="shared" si="93"/>
        <v>2.9995103617037109</v>
      </c>
      <c r="K53" s="59">
        <f t="shared" si="93"/>
        <v>8.4922254781470805</v>
      </c>
      <c r="L53" s="59">
        <f t="shared" si="93"/>
        <v>2.5417937140593092</v>
      </c>
      <c r="M53" s="59">
        <f>M47/$N47*100</f>
        <v>3.9385172322113942</v>
      </c>
      <c r="N53" s="59">
        <f t="shared" si="93"/>
        <v>100</v>
      </c>
    </row>
    <row r="54" spans="1:14" ht="15.7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workbookViewId="0">
      <selection activeCell="G1" sqref="G1"/>
    </sheetView>
  </sheetViews>
  <sheetFormatPr defaultColWidth="11.7109375" defaultRowHeight="14.1" customHeight="1" x14ac:dyDescent="0.3"/>
  <cols>
    <col min="1" max="7" width="11.7109375" style="8"/>
    <col min="8" max="8" width="13" style="8" customWidth="1"/>
    <col min="9" max="12" width="11.7109375" style="8"/>
    <col min="13" max="13" width="12.7109375" style="8" customWidth="1"/>
    <col min="14" max="15" width="11.7109375" style="8"/>
    <col min="16" max="32" width="11.7109375" style="39"/>
    <col min="33" max="16384" width="11.7109375" style="8"/>
  </cols>
  <sheetData>
    <row r="1" spans="1:31" ht="14.1" customHeight="1" x14ac:dyDescent="0.3">
      <c r="H1" s="140" t="s">
        <v>489</v>
      </c>
      <c r="I1" s="140"/>
      <c r="J1" s="140"/>
      <c r="K1" s="140"/>
      <c r="L1" s="140"/>
      <c r="M1" s="140"/>
      <c r="N1" s="140"/>
      <c r="O1" s="140"/>
    </row>
    <row r="2" spans="1:31" ht="56.25" customHeight="1" x14ac:dyDescent="0.3">
      <c r="A2" s="7" t="s">
        <v>4</v>
      </c>
      <c r="B2" s="74" t="s">
        <v>168</v>
      </c>
      <c r="C2" s="74" t="s">
        <v>169</v>
      </c>
      <c r="D2" s="74" t="s">
        <v>1</v>
      </c>
      <c r="E2" s="74" t="s">
        <v>170</v>
      </c>
      <c r="F2" s="74" t="s">
        <v>171</v>
      </c>
      <c r="G2" s="74" t="s">
        <v>172</v>
      </c>
      <c r="H2" s="74" t="s">
        <v>161</v>
      </c>
      <c r="I2" s="74" t="s">
        <v>173</v>
      </c>
      <c r="J2" s="74" t="s">
        <v>174</v>
      </c>
      <c r="K2" s="74" t="s">
        <v>175</v>
      </c>
      <c r="L2" s="74" t="s">
        <v>176</v>
      </c>
      <c r="M2" s="74" t="s">
        <v>164</v>
      </c>
      <c r="N2" s="74" t="s">
        <v>166</v>
      </c>
      <c r="O2" s="74" t="s">
        <v>167</v>
      </c>
      <c r="R2" s="141"/>
      <c r="S2" s="141"/>
      <c r="T2" s="141"/>
      <c r="U2" s="141"/>
      <c r="V2" s="141"/>
      <c r="W2" s="141"/>
      <c r="X2" s="141"/>
      <c r="Y2" s="141"/>
      <c r="Z2" s="141"/>
      <c r="AA2" s="141"/>
      <c r="AB2" s="141"/>
      <c r="AC2" s="141"/>
      <c r="AD2" s="141"/>
      <c r="AE2" s="141"/>
    </row>
    <row r="3" spans="1:31" ht="14.1" customHeight="1" x14ac:dyDescent="0.3">
      <c r="A3" s="8" t="s">
        <v>138</v>
      </c>
      <c r="B3" s="75">
        <v>29.710999999999999</v>
      </c>
      <c r="C3" s="75">
        <v>200.74100000000001</v>
      </c>
      <c r="D3" s="75">
        <v>7702.7759999999998</v>
      </c>
      <c r="E3" s="75">
        <v>35.767000000000003</v>
      </c>
      <c r="F3" s="75">
        <v>24.314</v>
      </c>
      <c r="G3" s="75">
        <v>106.05</v>
      </c>
      <c r="H3" s="75">
        <v>94.549000000000007</v>
      </c>
      <c r="I3" s="75">
        <v>3.8439999999999999</v>
      </c>
      <c r="J3" s="75">
        <v>22.888999999999999</v>
      </c>
      <c r="K3" s="75">
        <v>68.512</v>
      </c>
      <c r="L3" s="75">
        <v>16.082000000000001</v>
      </c>
      <c r="M3" s="75">
        <v>22.347000000000001</v>
      </c>
      <c r="N3" s="75">
        <f t="shared" ref="N3:N45" si="0">O3-SUM(B3:M3)</f>
        <v>118.70600000000013</v>
      </c>
      <c r="O3" s="75">
        <v>8446.2880000000005</v>
      </c>
    </row>
    <row r="4" spans="1:31" ht="14.1" customHeight="1" x14ac:dyDescent="0.3">
      <c r="A4" s="8" t="s">
        <v>139</v>
      </c>
      <c r="B4" s="75">
        <v>18.2</v>
      </c>
      <c r="C4" s="75">
        <v>208.703</v>
      </c>
      <c r="D4" s="75">
        <v>8060.027</v>
      </c>
      <c r="E4" s="75">
        <v>19.213999999999999</v>
      </c>
      <c r="F4" s="75">
        <v>17.364999999999998</v>
      </c>
      <c r="G4" s="75">
        <v>106.959</v>
      </c>
      <c r="H4" s="75">
        <v>181.04300000000001</v>
      </c>
      <c r="I4" s="75">
        <v>8.3580000000000005</v>
      </c>
      <c r="J4" s="75">
        <v>25.736999999999998</v>
      </c>
      <c r="K4" s="75">
        <v>59.792999999999999</v>
      </c>
      <c r="L4" s="75">
        <v>17.536999999999999</v>
      </c>
      <c r="M4" s="75">
        <v>39.375</v>
      </c>
      <c r="N4" s="75">
        <f t="shared" si="0"/>
        <v>80.707000000000335</v>
      </c>
      <c r="O4" s="75">
        <v>8843.018</v>
      </c>
    </row>
    <row r="5" spans="1:31" ht="14.1" customHeight="1" x14ac:dyDescent="0.3">
      <c r="A5" s="8" t="s">
        <v>140</v>
      </c>
      <c r="B5" s="75">
        <v>35.116</v>
      </c>
      <c r="C5" s="75">
        <v>244.03100000000001</v>
      </c>
      <c r="D5" s="75">
        <v>7525.8140000000003</v>
      </c>
      <c r="E5" s="75">
        <v>47.228000000000002</v>
      </c>
      <c r="F5" s="75">
        <v>20.638999999999999</v>
      </c>
      <c r="G5" s="75">
        <v>106.41</v>
      </c>
      <c r="H5" s="75">
        <v>296.50599999999997</v>
      </c>
      <c r="I5" s="75">
        <v>16.402999999999999</v>
      </c>
      <c r="J5" s="75">
        <v>29.137</v>
      </c>
      <c r="K5" s="75">
        <v>76.933999999999997</v>
      </c>
      <c r="L5" s="75">
        <v>20.766999999999999</v>
      </c>
      <c r="M5" s="75">
        <v>34.892000000000003</v>
      </c>
      <c r="N5" s="75">
        <f t="shared" si="0"/>
        <v>97.189000000000306</v>
      </c>
      <c r="O5" s="75">
        <v>8551.0660000000007</v>
      </c>
    </row>
    <row r="6" spans="1:31" ht="14.1" customHeight="1" x14ac:dyDescent="0.3">
      <c r="A6" s="9" t="s">
        <v>141</v>
      </c>
      <c r="B6" s="77">
        <f>SUM(B3:B5)</f>
        <v>83.027000000000001</v>
      </c>
      <c r="C6" s="77">
        <f t="shared" ref="C6:O6" si="1">SUM(C3:C5)</f>
        <v>653.47500000000002</v>
      </c>
      <c r="D6" s="77">
        <f t="shared" si="1"/>
        <v>23288.616999999998</v>
      </c>
      <c r="E6" s="77">
        <f t="shared" si="1"/>
        <v>102.209</v>
      </c>
      <c r="F6" s="77">
        <f t="shared" si="1"/>
        <v>62.317999999999998</v>
      </c>
      <c r="G6" s="77">
        <f t="shared" si="1"/>
        <v>319.41899999999998</v>
      </c>
      <c r="H6" s="77">
        <f t="shared" si="1"/>
        <v>572.09799999999996</v>
      </c>
      <c r="I6" s="77">
        <f t="shared" si="1"/>
        <v>28.604999999999997</v>
      </c>
      <c r="J6" s="77">
        <f t="shared" si="1"/>
        <v>77.763000000000005</v>
      </c>
      <c r="K6" s="77">
        <f t="shared" si="1"/>
        <v>205.239</v>
      </c>
      <c r="L6" s="77">
        <f t="shared" si="1"/>
        <v>54.385999999999996</v>
      </c>
      <c r="M6" s="77">
        <f t="shared" si="1"/>
        <v>96.614000000000004</v>
      </c>
      <c r="N6" s="77">
        <f t="shared" si="1"/>
        <v>296.60200000000077</v>
      </c>
      <c r="O6" s="77">
        <f t="shared" si="1"/>
        <v>25840.372000000003</v>
      </c>
    </row>
    <row r="7" spans="1:31" ht="14.1" customHeight="1" x14ac:dyDescent="0.3">
      <c r="A7" s="8" t="s">
        <v>142</v>
      </c>
      <c r="B7" s="75">
        <v>40.628999999999998</v>
      </c>
      <c r="C7" s="75">
        <v>367.33199999999999</v>
      </c>
      <c r="D7" s="75">
        <v>5586.3620000000001</v>
      </c>
      <c r="E7" s="75">
        <v>31.024999999999999</v>
      </c>
      <c r="F7" s="75">
        <v>21.933</v>
      </c>
      <c r="G7" s="75">
        <v>88</v>
      </c>
      <c r="H7" s="75">
        <v>211.89099999999999</v>
      </c>
      <c r="I7" s="75">
        <v>12.343999999999999</v>
      </c>
      <c r="J7" s="75">
        <v>28.541</v>
      </c>
      <c r="K7" s="75">
        <v>42.133000000000003</v>
      </c>
      <c r="L7" s="75">
        <v>23.218</v>
      </c>
      <c r="M7" s="75">
        <v>69.043999999999997</v>
      </c>
      <c r="N7" s="75">
        <f t="shared" si="0"/>
        <v>84.377000000000407</v>
      </c>
      <c r="O7" s="75">
        <v>6606.8289999999997</v>
      </c>
    </row>
    <row r="8" spans="1:31" ht="14.1" customHeight="1" x14ac:dyDescent="0.3">
      <c r="A8" s="8" t="s">
        <v>129</v>
      </c>
      <c r="B8" s="75">
        <v>66.941000000000003</v>
      </c>
      <c r="C8" s="75">
        <v>314.57799999999997</v>
      </c>
      <c r="D8" s="75">
        <v>7882.7110000000002</v>
      </c>
      <c r="E8" s="103">
        <v>0</v>
      </c>
      <c r="F8" s="75">
        <v>22.762</v>
      </c>
      <c r="G8" s="75">
        <v>133.858</v>
      </c>
      <c r="H8" s="75">
        <v>241.417</v>
      </c>
      <c r="I8" s="75">
        <v>19.405999999999999</v>
      </c>
      <c r="J8" s="75">
        <v>30.908999999999999</v>
      </c>
      <c r="K8" s="75">
        <v>75.159000000000006</v>
      </c>
      <c r="L8" s="75">
        <v>34.006999999999998</v>
      </c>
      <c r="M8" s="75">
        <v>34.473999999999997</v>
      </c>
      <c r="N8" s="75">
        <f t="shared" si="0"/>
        <v>189.06999999999971</v>
      </c>
      <c r="O8" s="75">
        <v>9045.2919999999995</v>
      </c>
    </row>
    <row r="9" spans="1:31" ht="14.1" customHeight="1" x14ac:dyDescent="0.3">
      <c r="A9" s="8" t="s">
        <v>143</v>
      </c>
      <c r="B9" s="75">
        <v>46.320999999999998</v>
      </c>
      <c r="C9" s="75">
        <v>257.92700000000002</v>
      </c>
      <c r="D9" s="75">
        <v>9261.0220000000008</v>
      </c>
      <c r="E9" s="75">
        <v>43.798999999999999</v>
      </c>
      <c r="F9" s="75">
        <v>26.917000000000002</v>
      </c>
      <c r="G9" s="75">
        <v>137.714</v>
      </c>
      <c r="H9" s="75">
        <v>237.565</v>
      </c>
      <c r="I9" s="75">
        <v>22.234000000000002</v>
      </c>
      <c r="J9" s="75">
        <v>37.338999999999999</v>
      </c>
      <c r="K9" s="75">
        <v>93.224999999999994</v>
      </c>
      <c r="L9" s="75">
        <v>25.501000000000001</v>
      </c>
      <c r="M9" s="75">
        <v>57.984999999999999</v>
      </c>
      <c r="N9" s="75">
        <f t="shared" si="0"/>
        <v>157.38299999999799</v>
      </c>
      <c r="O9" s="75">
        <v>10404.932000000001</v>
      </c>
    </row>
    <row r="10" spans="1:31" ht="14.1" customHeight="1" x14ac:dyDescent="0.3">
      <c r="A10" s="9" t="s">
        <v>144</v>
      </c>
      <c r="B10" s="77">
        <f>SUM(B7:B9)</f>
        <v>153.89099999999999</v>
      </c>
      <c r="C10" s="77">
        <f t="shared" ref="C10" si="2">SUM(C7:C9)</f>
        <v>939.83699999999999</v>
      </c>
      <c r="D10" s="77">
        <f t="shared" ref="D10" si="3">SUM(D7:D9)</f>
        <v>22730.095000000001</v>
      </c>
      <c r="E10" s="77">
        <f t="shared" ref="E10" si="4">SUM(E7:E9)</f>
        <v>74.823999999999998</v>
      </c>
      <c r="F10" s="77">
        <f t="shared" ref="F10" si="5">SUM(F7:F9)</f>
        <v>71.611999999999995</v>
      </c>
      <c r="G10" s="77">
        <f t="shared" ref="G10" si="6">SUM(G7:G9)</f>
        <v>359.572</v>
      </c>
      <c r="H10" s="77">
        <f t="shared" ref="H10" si="7">SUM(H7:H9)</f>
        <v>690.87300000000005</v>
      </c>
      <c r="I10" s="77">
        <f t="shared" ref="I10" si="8">SUM(I7:I9)</f>
        <v>53.984000000000002</v>
      </c>
      <c r="J10" s="77">
        <f t="shared" ref="J10" si="9">SUM(J7:J9)</f>
        <v>96.789000000000001</v>
      </c>
      <c r="K10" s="77">
        <f t="shared" ref="K10" si="10">SUM(K7:K9)</f>
        <v>210.517</v>
      </c>
      <c r="L10" s="77">
        <f t="shared" ref="L10" si="11">SUM(L7:L9)</f>
        <v>82.725999999999999</v>
      </c>
      <c r="M10" s="77">
        <f t="shared" ref="M10" si="12">SUM(M7:M9)</f>
        <v>161.50299999999999</v>
      </c>
      <c r="N10" s="77">
        <f t="shared" ref="N10" si="13">SUM(N7:N9)</f>
        <v>430.82999999999811</v>
      </c>
      <c r="O10" s="77">
        <f t="shared" ref="O10" si="14">SUM(O7:O9)</f>
        <v>26057.053</v>
      </c>
    </row>
    <row r="11" spans="1:31" ht="14.1" customHeight="1" x14ac:dyDescent="0.3">
      <c r="A11" s="8" t="s">
        <v>145</v>
      </c>
      <c r="B11" s="75">
        <v>60.226999999999997</v>
      </c>
      <c r="C11" s="75">
        <v>363.774</v>
      </c>
      <c r="D11" s="75">
        <v>8819.4490000000005</v>
      </c>
      <c r="E11" s="75">
        <v>35.453000000000003</v>
      </c>
      <c r="F11" s="75">
        <v>23.834</v>
      </c>
      <c r="G11" s="75">
        <v>97.38</v>
      </c>
      <c r="H11" s="75">
        <v>243.84899999999999</v>
      </c>
      <c r="I11" s="75">
        <v>14.188000000000001</v>
      </c>
      <c r="J11" s="75">
        <v>34.027999999999999</v>
      </c>
      <c r="K11" s="75">
        <v>72.644999999999996</v>
      </c>
      <c r="L11" s="75">
        <v>23.916</v>
      </c>
      <c r="M11" s="75">
        <v>35.497</v>
      </c>
      <c r="N11" s="75">
        <f t="shared" si="0"/>
        <v>237.746000000001</v>
      </c>
      <c r="O11" s="75">
        <v>10061.986000000001</v>
      </c>
    </row>
    <row r="12" spans="1:31" ht="14.1" customHeight="1" x14ac:dyDescent="0.3">
      <c r="A12" s="8" t="s">
        <v>146</v>
      </c>
      <c r="B12" s="75">
        <v>64.602999999999994</v>
      </c>
      <c r="C12" s="75">
        <v>449.87799999999999</v>
      </c>
      <c r="D12" s="75">
        <v>9646.0010000000002</v>
      </c>
      <c r="E12" s="75">
        <v>30.148</v>
      </c>
      <c r="F12" s="75">
        <v>20.140999999999998</v>
      </c>
      <c r="G12" s="75">
        <v>85.063000000000002</v>
      </c>
      <c r="H12" s="75">
        <v>217.589</v>
      </c>
      <c r="I12" s="75">
        <v>8.7850000000000001</v>
      </c>
      <c r="J12" s="75">
        <v>31.382000000000001</v>
      </c>
      <c r="K12" s="75">
        <v>125.532</v>
      </c>
      <c r="L12" s="75">
        <v>33.081000000000003</v>
      </c>
      <c r="M12" s="75">
        <v>55.889000000000003</v>
      </c>
      <c r="N12" s="75">
        <f t="shared" si="0"/>
        <v>146.61200000000281</v>
      </c>
      <c r="O12" s="75">
        <v>10914.704</v>
      </c>
    </row>
    <row r="13" spans="1:31" ht="14.1" customHeight="1" x14ac:dyDescent="0.3">
      <c r="A13" s="8" t="s">
        <v>147</v>
      </c>
      <c r="B13" s="75">
        <v>71.3</v>
      </c>
      <c r="C13" s="75">
        <v>304.54899999999998</v>
      </c>
      <c r="D13" s="75">
        <v>7760.5609999999997</v>
      </c>
      <c r="E13" s="75">
        <v>14.11</v>
      </c>
      <c r="F13" s="75">
        <v>19.843</v>
      </c>
      <c r="G13" s="75">
        <v>14.134</v>
      </c>
      <c r="H13" s="75">
        <v>279.29899999999998</v>
      </c>
      <c r="I13" s="75">
        <v>3.48</v>
      </c>
      <c r="J13" s="75">
        <v>36.284999999999997</v>
      </c>
      <c r="K13" s="75">
        <v>109.142</v>
      </c>
      <c r="L13" s="75">
        <v>25.449000000000002</v>
      </c>
      <c r="M13" s="75">
        <v>116.164</v>
      </c>
      <c r="N13" s="75">
        <f t="shared" si="0"/>
        <v>133.29600000000028</v>
      </c>
      <c r="O13" s="75">
        <v>8887.6119999999992</v>
      </c>
    </row>
    <row r="14" spans="1:31" ht="14.1" customHeight="1" x14ac:dyDescent="0.3">
      <c r="A14" s="9" t="s">
        <v>148</v>
      </c>
      <c r="B14" s="77">
        <f>SUM(B11:B13)</f>
        <v>196.13</v>
      </c>
      <c r="C14" s="77">
        <f t="shared" ref="C14" si="15">SUM(C11:C13)</f>
        <v>1118.201</v>
      </c>
      <c r="D14" s="77">
        <f t="shared" ref="D14" si="16">SUM(D11:D13)</f>
        <v>26226.010999999999</v>
      </c>
      <c r="E14" s="77">
        <f t="shared" ref="E14" si="17">SUM(E11:E13)</f>
        <v>79.710999999999999</v>
      </c>
      <c r="F14" s="77">
        <f t="shared" ref="F14" si="18">SUM(F11:F13)</f>
        <v>63.817999999999998</v>
      </c>
      <c r="G14" s="77">
        <f t="shared" ref="G14" si="19">SUM(G11:G13)</f>
        <v>196.577</v>
      </c>
      <c r="H14" s="77">
        <f t="shared" ref="H14" si="20">SUM(H11:H13)</f>
        <v>740.73699999999997</v>
      </c>
      <c r="I14" s="77">
        <f t="shared" ref="I14" si="21">SUM(I11:I13)</f>
        <v>26.452999999999999</v>
      </c>
      <c r="J14" s="77">
        <f t="shared" ref="J14" si="22">SUM(J11:J13)</f>
        <v>101.69499999999999</v>
      </c>
      <c r="K14" s="77">
        <f t="shared" ref="K14" si="23">SUM(K11:K13)</f>
        <v>307.31899999999996</v>
      </c>
      <c r="L14" s="77">
        <f t="shared" ref="L14" si="24">SUM(L11:L13)</f>
        <v>82.445999999999998</v>
      </c>
      <c r="M14" s="77">
        <f t="shared" ref="M14" si="25">SUM(M11:M13)</f>
        <v>207.55</v>
      </c>
      <c r="N14" s="77">
        <f t="shared" ref="N14" si="26">SUM(N11:N13)</f>
        <v>517.65400000000409</v>
      </c>
      <c r="O14" s="77">
        <f t="shared" ref="O14" si="27">SUM(O11:O13)</f>
        <v>29864.302000000003</v>
      </c>
    </row>
    <row r="15" spans="1:31" ht="14.1" customHeight="1" x14ac:dyDescent="0.3">
      <c r="A15" s="8" t="s">
        <v>149</v>
      </c>
      <c r="B15" s="75">
        <v>85.74</v>
      </c>
      <c r="C15" s="75">
        <v>468.87400000000002</v>
      </c>
      <c r="D15" s="75">
        <v>2997.4989999999998</v>
      </c>
      <c r="E15" s="75">
        <v>16.788</v>
      </c>
      <c r="F15" s="75">
        <v>20.795000000000002</v>
      </c>
      <c r="G15" s="75">
        <v>141.43600000000001</v>
      </c>
      <c r="H15" s="75">
        <v>210.83699999999999</v>
      </c>
      <c r="I15" s="75">
        <v>4.3529999999999998</v>
      </c>
      <c r="J15" s="75">
        <v>33.832000000000001</v>
      </c>
      <c r="K15" s="75">
        <v>89.718999999999994</v>
      </c>
      <c r="L15" s="75">
        <v>29.792999999999999</v>
      </c>
      <c r="M15" s="75">
        <v>30.047999999999998</v>
      </c>
      <c r="N15" s="75">
        <f t="shared" si="0"/>
        <v>139.05000000000018</v>
      </c>
      <c r="O15" s="75">
        <v>4268.7640000000001</v>
      </c>
    </row>
    <row r="16" spans="1:31" ht="14.1" customHeight="1" x14ac:dyDescent="0.3">
      <c r="A16" s="8" t="s">
        <v>150</v>
      </c>
      <c r="B16" s="75">
        <v>65.078000000000003</v>
      </c>
      <c r="C16" s="75">
        <v>319.25700000000001</v>
      </c>
      <c r="D16" s="75">
        <v>7392.2370000000001</v>
      </c>
      <c r="E16" s="75">
        <v>16.329999999999998</v>
      </c>
      <c r="F16" s="75">
        <v>19.879000000000001</v>
      </c>
      <c r="G16" s="75">
        <v>85.278999999999996</v>
      </c>
      <c r="H16" s="75">
        <v>295.70499999999998</v>
      </c>
      <c r="I16" s="75">
        <v>16.215</v>
      </c>
      <c r="J16" s="75">
        <v>28.670999999999999</v>
      </c>
      <c r="K16" s="75">
        <v>91.332999999999998</v>
      </c>
      <c r="L16" s="75">
        <v>34.988</v>
      </c>
      <c r="M16" s="75">
        <v>45.811</v>
      </c>
      <c r="N16" s="75">
        <f t="shared" si="0"/>
        <v>185.26100000000042</v>
      </c>
      <c r="O16" s="75">
        <v>8596.0439999999999</v>
      </c>
    </row>
    <row r="17" spans="1:15" ht="14.1" customHeight="1" x14ac:dyDescent="0.3">
      <c r="A17" s="8" t="s">
        <v>151</v>
      </c>
      <c r="B17" s="75">
        <v>62.084000000000003</v>
      </c>
      <c r="C17" s="75">
        <v>466.072</v>
      </c>
      <c r="D17" s="75">
        <v>6669.5479999999998</v>
      </c>
      <c r="E17" s="75">
        <v>18.298999999999999</v>
      </c>
      <c r="F17" s="75">
        <v>10.762</v>
      </c>
      <c r="G17" s="75">
        <v>82.685000000000002</v>
      </c>
      <c r="H17" s="75">
        <v>130.84800000000001</v>
      </c>
      <c r="I17" s="75">
        <v>7.6630000000000003</v>
      </c>
      <c r="J17" s="75">
        <v>22.221</v>
      </c>
      <c r="K17" s="75">
        <v>101.852</v>
      </c>
      <c r="L17" s="75">
        <v>35.503</v>
      </c>
      <c r="M17" s="75">
        <v>109.983</v>
      </c>
      <c r="N17" s="75">
        <f t="shared" si="0"/>
        <v>182.90300000000116</v>
      </c>
      <c r="O17" s="75">
        <v>7900.4229999999998</v>
      </c>
    </row>
    <row r="18" spans="1:15" ht="14.1" customHeight="1" x14ac:dyDescent="0.3">
      <c r="A18" s="9" t="s">
        <v>152</v>
      </c>
      <c r="B18" s="77">
        <f>SUM(B15:B17)</f>
        <v>212.90199999999999</v>
      </c>
      <c r="C18" s="77">
        <f t="shared" ref="C18" si="28">SUM(C15:C17)</f>
        <v>1254.203</v>
      </c>
      <c r="D18" s="77">
        <f t="shared" ref="D18" si="29">SUM(D15:D17)</f>
        <v>17059.284</v>
      </c>
      <c r="E18" s="77">
        <f t="shared" ref="E18" si="30">SUM(E15:E17)</f>
        <v>51.416999999999994</v>
      </c>
      <c r="F18" s="77">
        <f t="shared" ref="F18" si="31">SUM(F15:F17)</f>
        <v>51.436000000000007</v>
      </c>
      <c r="G18" s="77">
        <f t="shared" ref="G18" si="32">SUM(G15:G17)</f>
        <v>309.39999999999998</v>
      </c>
      <c r="H18" s="77">
        <f t="shared" ref="H18" si="33">SUM(H15:H17)</f>
        <v>637.39</v>
      </c>
      <c r="I18" s="77">
        <f t="shared" ref="I18" si="34">SUM(I15:I17)</f>
        <v>28.230999999999998</v>
      </c>
      <c r="J18" s="77">
        <f t="shared" ref="J18" si="35">SUM(J15:J17)</f>
        <v>84.724000000000004</v>
      </c>
      <c r="K18" s="77">
        <f t="shared" ref="K18" si="36">SUM(K15:K17)</f>
        <v>282.904</v>
      </c>
      <c r="L18" s="77">
        <f t="shared" ref="L18" si="37">SUM(L15:L17)</f>
        <v>100.28400000000001</v>
      </c>
      <c r="M18" s="77">
        <f t="shared" ref="M18" si="38">SUM(M15:M17)</f>
        <v>185.84199999999998</v>
      </c>
      <c r="N18" s="77">
        <f t="shared" ref="N18" si="39">SUM(N15:N17)</f>
        <v>507.21400000000176</v>
      </c>
      <c r="O18" s="77">
        <f t="shared" ref="O18" si="40">SUM(O15:O17)</f>
        <v>20765.231</v>
      </c>
    </row>
    <row r="19" spans="1:15" ht="14.1" customHeight="1" x14ac:dyDescent="0.3">
      <c r="A19" s="9" t="s">
        <v>153</v>
      </c>
      <c r="B19" s="77">
        <f>B6+B10+B14+B18</f>
        <v>645.95000000000005</v>
      </c>
      <c r="C19" s="77">
        <f t="shared" ref="C19:O19" si="41">C6+C10+C14+C18</f>
        <v>3965.7159999999999</v>
      </c>
      <c r="D19" s="77">
        <f t="shared" si="41"/>
        <v>89304.006999999998</v>
      </c>
      <c r="E19" s="77">
        <f t="shared" si="41"/>
        <v>308.161</v>
      </c>
      <c r="F19" s="77">
        <f t="shared" si="41"/>
        <v>249.184</v>
      </c>
      <c r="G19" s="77">
        <f t="shared" si="41"/>
        <v>1184.9679999999998</v>
      </c>
      <c r="H19" s="77">
        <f t="shared" si="41"/>
        <v>2641.098</v>
      </c>
      <c r="I19" s="77">
        <f t="shared" si="41"/>
        <v>137.273</v>
      </c>
      <c r="J19" s="77">
        <f t="shared" si="41"/>
        <v>360.971</v>
      </c>
      <c r="K19" s="77">
        <f t="shared" si="41"/>
        <v>1005.9789999999999</v>
      </c>
      <c r="L19" s="77">
        <f t="shared" si="41"/>
        <v>319.84199999999998</v>
      </c>
      <c r="M19" s="77">
        <f t="shared" si="41"/>
        <v>651.50900000000001</v>
      </c>
      <c r="N19" s="77">
        <f t="shared" si="41"/>
        <v>1752.3000000000047</v>
      </c>
      <c r="O19" s="77">
        <f t="shared" si="41"/>
        <v>102526.95800000001</v>
      </c>
    </row>
    <row r="20" spans="1:15" ht="14.1" customHeight="1" x14ac:dyDescent="0.3">
      <c r="A20" s="8" t="s">
        <v>154</v>
      </c>
      <c r="B20" s="75">
        <v>68.578999999999994</v>
      </c>
      <c r="C20" s="75">
        <v>523.83399999999995</v>
      </c>
      <c r="D20" s="75">
        <v>5739.6760000000004</v>
      </c>
      <c r="E20" s="75">
        <v>16.457999999999998</v>
      </c>
      <c r="F20" s="75">
        <v>12.034000000000001</v>
      </c>
      <c r="G20" s="75">
        <v>116.056</v>
      </c>
      <c r="H20" s="75">
        <v>204.578</v>
      </c>
      <c r="I20" s="75">
        <v>3.2090000000000001</v>
      </c>
      <c r="J20" s="75">
        <v>34.792999999999999</v>
      </c>
      <c r="K20" s="75">
        <v>106.581</v>
      </c>
      <c r="L20" s="75">
        <v>22.785</v>
      </c>
      <c r="M20" s="75">
        <v>24.379000000000001</v>
      </c>
      <c r="N20" s="75">
        <f t="shared" si="0"/>
        <v>96.52100000000155</v>
      </c>
      <c r="O20" s="75">
        <v>6969.4830000000002</v>
      </c>
    </row>
    <row r="21" spans="1:15" ht="14.1" customHeight="1" x14ac:dyDescent="0.3">
      <c r="A21" s="8" t="s">
        <v>139</v>
      </c>
      <c r="B21" s="75">
        <v>52.497</v>
      </c>
      <c r="C21" s="75">
        <v>454.04599999999999</v>
      </c>
      <c r="D21" s="75">
        <v>4857.5330000000004</v>
      </c>
      <c r="E21" s="75">
        <v>23.148</v>
      </c>
      <c r="F21" s="75">
        <v>25.234999999999999</v>
      </c>
      <c r="G21" s="75">
        <v>116.68</v>
      </c>
      <c r="H21" s="75">
        <v>294.678</v>
      </c>
      <c r="I21" s="75">
        <v>7.3280000000000003</v>
      </c>
      <c r="J21" s="75">
        <v>28.49</v>
      </c>
      <c r="K21" s="75">
        <v>65.680999999999997</v>
      </c>
      <c r="L21" s="75">
        <v>19.510999999999999</v>
      </c>
      <c r="M21" s="75">
        <v>63.796999999999997</v>
      </c>
      <c r="N21" s="75">
        <f t="shared" si="0"/>
        <v>91.998999999999796</v>
      </c>
      <c r="O21" s="75">
        <v>6100.6229999999996</v>
      </c>
    </row>
    <row r="22" spans="1:15" ht="14.1" customHeight="1" x14ac:dyDescent="0.3">
      <c r="A22" s="8" t="s">
        <v>140</v>
      </c>
      <c r="B22" s="75">
        <v>46.701999999999998</v>
      </c>
      <c r="C22" s="75">
        <v>465.94499999999999</v>
      </c>
      <c r="D22" s="75">
        <v>7253.86</v>
      </c>
      <c r="E22" s="75">
        <v>33.51</v>
      </c>
      <c r="F22" s="75">
        <v>18.646000000000001</v>
      </c>
      <c r="G22" s="75">
        <v>76.578999999999994</v>
      </c>
      <c r="H22" s="75">
        <v>248.58699999999999</v>
      </c>
      <c r="I22" s="75">
        <v>12.831</v>
      </c>
      <c r="J22" s="75">
        <v>35.366</v>
      </c>
      <c r="K22" s="75">
        <v>86.369</v>
      </c>
      <c r="L22" s="75">
        <v>22.087</v>
      </c>
      <c r="M22" s="75">
        <v>37.771999999999998</v>
      </c>
      <c r="N22" s="75">
        <f t="shared" si="0"/>
        <v>89.15099999999984</v>
      </c>
      <c r="O22" s="75">
        <v>8427.4050000000007</v>
      </c>
    </row>
    <row r="23" spans="1:15" ht="14.1" customHeight="1" x14ac:dyDescent="0.3">
      <c r="A23" s="9" t="s">
        <v>141</v>
      </c>
      <c r="B23" s="77">
        <f>SUM(B20:B22)</f>
        <v>167.77799999999999</v>
      </c>
      <c r="C23" s="77">
        <f t="shared" ref="C23" si="42">SUM(C20:C22)</f>
        <v>1443.8249999999998</v>
      </c>
      <c r="D23" s="77">
        <f t="shared" ref="D23" si="43">SUM(D20:D22)</f>
        <v>17851.069</v>
      </c>
      <c r="E23" s="77">
        <f t="shared" ref="E23" si="44">SUM(E20:E22)</f>
        <v>73.115999999999985</v>
      </c>
      <c r="F23" s="77">
        <f t="shared" ref="F23" si="45">SUM(F20:F22)</f>
        <v>55.914999999999999</v>
      </c>
      <c r="G23" s="77">
        <f t="shared" ref="G23" si="46">SUM(G20:G22)</f>
        <v>309.315</v>
      </c>
      <c r="H23" s="77">
        <f t="shared" ref="H23" si="47">SUM(H20:H22)</f>
        <v>747.84299999999996</v>
      </c>
      <c r="I23" s="77">
        <f t="shared" ref="I23" si="48">SUM(I20:I22)</f>
        <v>23.368000000000002</v>
      </c>
      <c r="J23" s="77">
        <f t="shared" ref="J23" si="49">SUM(J20:J22)</f>
        <v>98.649000000000001</v>
      </c>
      <c r="K23" s="77">
        <f t="shared" ref="K23" si="50">SUM(K20:K22)</f>
        <v>258.63099999999997</v>
      </c>
      <c r="L23" s="77">
        <f t="shared" ref="L23" si="51">SUM(L20:L22)</f>
        <v>64.382999999999996</v>
      </c>
      <c r="M23" s="77">
        <f t="shared" ref="M23" si="52">SUM(M20:M22)</f>
        <v>125.94800000000001</v>
      </c>
      <c r="N23" s="77">
        <f t="shared" ref="N23" si="53">SUM(N20:N22)</f>
        <v>277.67100000000119</v>
      </c>
      <c r="O23" s="77">
        <f t="shared" ref="O23" si="54">SUM(O20:O22)</f>
        <v>21497.510999999999</v>
      </c>
    </row>
    <row r="24" spans="1:15" ht="14.1" customHeight="1" x14ac:dyDescent="0.3">
      <c r="A24" s="8" t="s">
        <v>142</v>
      </c>
      <c r="B24" s="75">
        <v>39.500999999999998</v>
      </c>
      <c r="C24" s="75">
        <v>388.15800000000002</v>
      </c>
      <c r="D24" s="75">
        <v>5620.3289999999997</v>
      </c>
      <c r="E24" s="75">
        <v>39.978000000000002</v>
      </c>
      <c r="F24" s="75">
        <v>16.741</v>
      </c>
      <c r="G24" s="75">
        <v>64.566999999999993</v>
      </c>
      <c r="H24" s="75">
        <v>179.678</v>
      </c>
      <c r="I24" s="75">
        <v>19.914999999999999</v>
      </c>
      <c r="J24" s="75">
        <v>25.19</v>
      </c>
      <c r="K24" s="75">
        <v>87.873999999999995</v>
      </c>
      <c r="L24" s="75">
        <v>27.414999999999999</v>
      </c>
      <c r="M24" s="75">
        <v>39.938000000000002</v>
      </c>
      <c r="N24" s="75">
        <f t="shared" si="0"/>
        <v>87.057000000001608</v>
      </c>
      <c r="O24" s="75">
        <v>6636.3410000000003</v>
      </c>
    </row>
    <row r="25" spans="1:15" ht="14.1" customHeight="1" x14ac:dyDescent="0.3">
      <c r="A25" s="8" t="s">
        <v>129</v>
      </c>
      <c r="B25" s="75">
        <v>54.366</v>
      </c>
      <c r="C25" s="75">
        <v>544.58900000000006</v>
      </c>
      <c r="D25" s="75">
        <v>7531.2309999999998</v>
      </c>
      <c r="E25" s="75">
        <v>27.753</v>
      </c>
      <c r="F25" s="75">
        <v>26.097999999999999</v>
      </c>
      <c r="G25" s="75">
        <v>69.710999999999999</v>
      </c>
      <c r="H25" s="75">
        <v>269.06900000000002</v>
      </c>
      <c r="I25" s="75">
        <v>23.885999999999999</v>
      </c>
      <c r="J25" s="75">
        <v>32.936</v>
      </c>
      <c r="K25" s="75">
        <v>57.521999999999998</v>
      </c>
      <c r="L25" s="75">
        <v>45.287999999999997</v>
      </c>
      <c r="M25" s="75">
        <v>63.716000000000001</v>
      </c>
      <c r="N25" s="75">
        <f t="shared" si="0"/>
        <v>176.84299999999894</v>
      </c>
      <c r="O25" s="75">
        <v>8923.0079999999998</v>
      </c>
    </row>
    <row r="26" spans="1:15" ht="14.1" customHeight="1" x14ac:dyDescent="0.3">
      <c r="A26" s="8" t="s">
        <v>143</v>
      </c>
      <c r="B26" s="75">
        <v>42.029000000000003</v>
      </c>
      <c r="C26" s="75">
        <v>424.43</v>
      </c>
      <c r="D26" s="75">
        <v>6367.9639999999999</v>
      </c>
      <c r="E26" s="75">
        <v>21.05</v>
      </c>
      <c r="F26" s="75">
        <v>28.68</v>
      </c>
      <c r="G26" s="75">
        <v>69.418999999999997</v>
      </c>
      <c r="H26" s="75">
        <v>265.14800000000002</v>
      </c>
      <c r="I26" s="75">
        <v>36.462000000000003</v>
      </c>
      <c r="J26" s="75">
        <v>33.429000000000002</v>
      </c>
      <c r="K26" s="75">
        <v>68.191999999999993</v>
      </c>
      <c r="L26" s="75">
        <v>31.779</v>
      </c>
      <c r="M26" s="75">
        <v>58.874000000000002</v>
      </c>
      <c r="N26" s="75">
        <f t="shared" si="0"/>
        <v>149.50899999999911</v>
      </c>
      <c r="O26" s="75">
        <v>7596.9650000000001</v>
      </c>
    </row>
    <row r="27" spans="1:15" ht="14.1" customHeight="1" x14ac:dyDescent="0.3">
      <c r="A27" s="9" t="s">
        <v>144</v>
      </c>
      <c r="B27" s="77">
        <f>SUM(B24:B26)</f>
        <v>135.89599999999999</v>
      </c>
      <c r="C27" s="77">
        <f t="shared" ref="C27" si="55">SUM(C24:C26)</f>
        <v>1357.1770000000001</v>
      </c>
      <c r="D27" s="77">
        <f t="shared" ref="D27" si="56">SUM(D24:D26)</f>
        <v>19519.523999999998</v>
      </c>
      <c r="E27" s="77">
        <f t="shared" ref="E27" si="57">SUM(E24:E26)</f>
        <v>88.780999999999992</v>
      </c>
      <c r="F27" s="77">
        <f t="shared" ref="F27" si="58">SUM(F24:F26)</f>
        <v>71.519000000000005</v>
      </c>
      <c r="G27" s="77">
        <f t="shared" ref="G27" si="59">SUM(G24:G26)</f>
        <v>203.697</v>
      </c>
      <c r="H27" s="77">
        <f t="shared" ref="H27" si="60">SUM(H24:H26)</f>
        <v>713.89499999999998</v>
      </c>
      <c r="I27" s="77">
        <f t="shared" ref="I27" si="61">SUM(I24:I26)</f>
        <v>80.263000000000005</v>
      </c>
      <c r="J27" s="77">
        <f t="shared" ref="J27" si="62">SUM(J24:J26)</f>
        <v>91.555000000000007</v>
      </c>
      <c r="K27" s="77">
        <f t="shared" ref="K27" si="63">SUM(K24:K26)</f>
        <v>213.58799999999997</v>
      </c>
      <c r="L27" s="77">
        <f t="shared" ref="L27" si="64">SUM(L24:L26)</f>
        <v>104.482</v>
      </c>
      <c r="M27" s="77">
        <f t="shared" ref="M27" si="65">SUM(M24:M26)</f>
        <v>162.52799999999999</v>
      </c>
      <c r="N27" s="77">
        <f t="shared" ref="N27" si="66">SUM(N24:N26)</f>
        <v>413.40899999999965</v>
      </c>
      <c r="O27" s="77">
        <f t="shared" ref="O27" si="67">SUM(O24:O26)</f>
        <v>23156.313999999998</v>
      </c>
    </row>
    <row r="28" spans="1:15" ht="14.1" customHeight="1" x14ac:dyDescent="0.3">
      <c r="A28" s="8" t="s">
        <v>145</v>
      </c>
      <c r="B28" s="75">
        <v>34.08</v>
      </c>
      <c r="C28" s="75">
        <v>635.98099999999999</v>
      </c>
      <c r="D28" s="75">
        <v>6777.8379999999997</v>
      </c>
      <c r="E28" s="75">
        <v>17.39</v>
      </c>
      <c r="F28" s="75">
        <v>23.53</v>
      </c>
      <c r="G28" s="75">
        <v>26.018000000000001</v>
      </c>
      <c r="H28" s="75">
        <v>285.69799999999998</v>
      </c>
      <c r="I28" s="75">
        <v>38.085999999999999</v>
      </c>
      <c r="J28" s="75">
        <v>27.146000000000001</v>
      </c>
      <c r="K28" s="75">
        <v>117.42100000000001</v>
      </c>
      <c r="L28" s="75">
        <v>30.896000000000001</v>
      </c>
      <c r="M28" s="75">
        <v>32.930999999999997</v>
      </c>
      <c r="N28" s="75">
        <f t="shared" si="0"/>
        <v>123.40500000000065</v>
      </c>
      <c r="O28" s="75">
        <v>8170.42</v>
      </c>
    </row>
    <row r="29" spans="1:15" ht="14.1" customHeight="1" x14ac:dyDescent="0.3">
      <c r="A29" s="8" t="s">
        <v>146</v>
      </c>
      <c r="B29" s="75">
        <v>29.966000000000001</v>
      </c>
      <c r="C29" s="75">
        <v>652.99599999999998</v>
      </c>
      <c r="D29" s="75">
        <v>6361.5029999999997</v>
      </c>
      <c r="E29" s="75">
        <v>23.018999999999998</v>
      </c>
      <c r="F29" s="75">
        <v>27.422999999999998</v>
      </c>
      <c r="G29" s="75">
        <v>29.649000000000001</v>
      </c>
      <c r="H29" s="75">
        <v>344.14400000000001</v>
      </c>
      <c r="I29" s="75">
        <v>45</v>
      </c>
      <c r="J29" s="75">
        <v>31.484000000000002</v>
      </c>
      <c r="K29" s="75">
        <v>102.60299999999999</v>
      </c>
      <c r="L29" s="75">
        <v>30.076000000000001</v>
      </c>
      <c r="M29" s="75">
        <v>35.186</v>
      </c>
      <c r="N29" s="75">
        <f t="shared" si="0"/>
        <v>123.33399999999892</v>
      </c>
      <c r="O29" s="75">
        <v>7836.3829999999998</v>
      </c>
    </row>
    <row r="30" spans="1:15" ht="14.1" customHeight="1" x14ac:dyDescent="0.3">
      <c r="A30" s="8" t="s">
        <v>147</v>
      </c>
      <c r="B30" s="75">
        <v>28.155999999999999</v>
      </c>
      <c r="C30" s="75">
        <v>733.17499999999995</v>
      </c>
      <c r="D30" s="75">
        <v>3599.8609999999999</v>
      </c>
      <c r="E30" s="75">
        <v>18.963999999999999</v>
      </c>
      <c r="F30" s="75">
        <v>27.942</v>
      </c>
      <c r="G30" s="75">
        <v>28.577000000000002</v>
      </c>
      <c r="H30" s="75">
        <v>267.83499999999998</v>
      </c>
      <c r="I30" s="75">
        <v>38.854999999999997</v>
      </c>
      <c r="J30" s="75">
        <v>45.768000000000001</v>
      </c>
      <c r="K30" s="75">
        <v>106.58799999999999</v>
      </c>
      <c r="L30" s="75">
        <v>31.37</v>
      </c>
      <c r="M30" s="75">
        <v>25.827000000000002</v>
      </c>
      <c r="N30" s="75">
        <f t="shared" si="0"/>
        <v>143.67500000000018</v>
      </c>
      <c r="O30" s="75">
        <v>5096.5929999999998</v>
      </c>
    </row>
    <row r="31" spans="1:15" ht="14.1" customHeight="1" x14ac:dyDescent="0.3">
      <c r="A31" s="9" t="s">
        <v>148</v>
      </c>
      <c r="B31" s="77">
        <f>SUM(B28:B30)</f>
        <v>92.201999999999998</v>
      </c>
      <c r="C31" s="77">
        <f t="shared" ref="C31" si="68">SUM(C28:C30)</f>
        <v>2022.1519999999998</v>
      </c>
      <c r="D31" s="77">
        <f t="shared" ref="D31" si="69">SUM(D28:D30)</f>
        <v>16739.202000000001</v>
      </c>
      <c r="E31" s="77">
        <f t="shared" ref="E31" si="70">SUM(E28:E30)</f>
        <v>59.372999999999998</v>
      </c>
      <c r="F31" s="77">
        <f t="shared" ref="F31" si="71">SUM(F28:F30)</f>
        <v>78.89500000000001</v>
      </c>
      <c r="G31" s="77">
        <f t="shared" ref="G31" si="72">SUM(G28:G30)</f>
        <v>84.244</v>
      </c>
      <c r="H31" s="77">
        <f t="shared" ref="H31" si="73">SUM(H28:H30)</f>
        <v>897.67699999999991</v>
      </c>
      <c r="I31" s="77">
        <f t="shared" ref="I31" si="74">SUM(I28:I30)</f>
        <v>121.941</v>
      </c>
      <c r="J31" s="77">
        <f t="shared" ref="J31" si="75">SUM(J28:J30)</f>
        <v>104.398</v>
      </c>
      <c r="K31" s="77">
        <f t="shared" ref="K31" si="76">SUM(K28:K30)</f>
        <v>326.61199999999997</v>
      </c>
      <c r="L31" s="77">
        <f t="shared" ref="L31" si="77">SUM(L28:L30)</f>
        <v>92.341999999999999</v>
      </c>
      <c r="M31" s="77">
        <f t="shared" ref="M31" si="78">SUM(M28:M30)</f>
        <v>93.943999999999988</v>
      </c>
      <c r="N31" s="77">
        <f t="shared" ref="N31" si="79">SUM(N28:N30)</f>
        <v>390.41399999999976</v>
      </c>
      <c r="O31" s="77">
        <f t="shared" ref="O31" si="80">SUM(O28:O30)</f>
        <v>21103.396000000001</v>
      </c>
    </row>
    <row r="32" spans="1:15" ht="14.1" customHeight="1" x14ac:dyDescent="0.3">
      <c r="A32" s="8" t="s">
        <v>149</v>
      </c>
      <c r="B32" s="75">
        <v>23.398</v>
      </c>
      <c r="C32" s="75">
        <v>703.79200000000003</v>
      </c>
      <c r="D32" s="75">
        <v>2418.5279999999998</v>
      </c>
      <c r="E32" s="75">
        <v>21.404</v>
      </c>
      <c r="F32" s="75">
        <v>43.920999999999999</v>
      </c>
      <c r="G32" s="75">
        <v>16.271000000000001</v>
      </c>
      <c r="H32" s="75">
        <v>280.88</v>
      </c>
      <c r="I32" s="75">
        <v>40.448999999999998</v>
      </c>
      <c r="J32" s="75">
        <v>37.216000000000001</v>
      </c>
      <c r="K32" s="75">
        <v>100.152</v>
      </c>
      <c r="L32" s="75">
        <v>37.067</v>
      </c>
      <c r="M32" s="75">
        <v>91.488</v>
      </c>
      <c r="N32" s="75">
        <f t="shared" si="0"/>
        <v>131.18000000000029</v>
      </c>
      <c r="O32" s="75">
        <v>3945.7460000000001</v>
      </c>
    </row>
    <row r="33" spans="1:15" ht="14.1" customHeight="1" x14ac:dyDescent="0.3">
      <c r="A33" s="8" t="s">
        <v>150</v>
      </c>
      <c r="B33" s="75">
        <v>26.864000000000001</v>
      </c>
      <c r="C33" s="75">
        <v>782.85199999999998</v>
      </c>
      <c r="D33" s="75">
        <v>1528.22</v>
      </c>
      <c r="E33" s="75">
        <v>29.954000000000001</v>
      </c>
      <c r="F33" s="75">
        <v>30.756</v>
      </c>
      <c r="G33" s="75">
        <v>14.943</v>
      </c>
      <c r="H33" s="75">
        <v>312.053</v>
      </c>
      <c r="I33" s="75">
        <v>28.042999999999999</v>
      </c>
      <c r="J33" s="75">
        <v>114.10899999999999</v>
      </c>
      <c r="K33" s="75">
        <v>93.81</v>
      </c>
      <c r="L33" s="75">
        <v>40.241999999999997</v>
      </c>
      <c r="M33" s="75">
        <v>30.093</v>
      </c>
      <c r="N33" s="75">
        <f t="shared" si="0"/>
        <v>211.45999999999958</v>
      </c>
      <c r="O33" s="75">
        <v>3243.3989999999999</v>
      </c>
    </row>
    <row r="34" spans="1:15" ht="14.1" customHeight="1" x14ac:dyDescent="0.3">
      <c r="A34" s="8" t="s">
        <v>151</v>
      </c>
      <c r="B34" s="75">
        <v>20.469000000000001</v>
      </c>
      <c r="C34" s="75">
        <v>646.82799999999997</v>
      </c>
      <c r="D34" s="75">
        <v>3633.2020000000002</v>
      </c>
      <c r="E34" s="75">
        <v>13.673</v>
      </c>
      <c r="F34" s="75">
        <v>25.193000000000001</v>
      </c>
      <c r="G34" s="75">
        <v>19.094999999999999</v>
      </c>
      <c r="H34" s="75">
        <v>112.069</v>
      </c>
      <c r="I34" s="75">
        <v>17.844000000000001</v>
      </c>
      <c r="J34" s="75">
        <v>22.15</v>
      </c>
      <c r="K34" s="75">
        <v>214.26599999999999</v>
      </c>
      <c r="L34" s="75">
        <v>37.601999999999997</v>
      </c>
      <c r="M34" s="75">
        <v>23.388000000000002</v>
      </c>
      <c r="N34" s="75">
        <f t="shared" si="0"/>
        <v>160.82400000000052</v>
      </c>
      <c r="O34" s="75">
        <v>4946.6030000000001</v>
      </c>
    </row>
    <row r="35" spans="1:15" ht="14.1" customHeight="1" x14ac:dyDescent="0.3">
      <c r="A35" s="9" t="s">
        <v>152</v>
      </c>
      <c r="B35" s="77">
        <f>SUM(B32:B34)</f>
        <v>70.730999999999995</v>
      </c>
      <c r="C35" s="77">
        <f t="shared" ref="C35" si="81">SUM(C32:C34)</f>
        <v>2133.4719999999998</v>
      </c>
      <c r="D35" s="77">
        <f t="shared" ref="D35" si="82">SUM(D32:D34)</f>
        <v>7579.95</v>
      </c>
      <c r="E35" s="77">
        <f t="shared" ref="E35" si="83">SUM(E32:E34)</f>
        <v>65.031000000000006</v>
      </c>
      <c r="F35" s="77">
        <f t="shared" ref="F35" si="84">SUM(F32:F34)</f>
        <v>99.86999999999999</v>
      </c>
      <c r="G35" s="77">
        <f t="shared" ref="G35" si="85">SUM(G32:G34)</f>
        <v>50.308999999999997</v>
      </c>
      <c r="H35" s="77">
        <f t="shared" ref="H35" si="86">SUM(H32:H34)</f>
        <v>705.00199999999995</v>
      </c>
      <c r="I35" s="77">
        <f t="shared" ref="I35" si="87">SUM(I32:I34)</f>
        <v>86.335999999999984</v>
      </c>
      <c r="J35" s="77">
        <f t="shared" ref="J35" si="88">SUM(J32:J34)</f>
        <v>173.47499999999999</v>
      </c>
      <c r="K35" s="77">
        <f t="shared" ref="K35" si="89">SUM(K32:K34)</f>
        <v>408.22799999999995</v>
      </c>
      <c r="L35" s="77">
        <f t="shared" ref="L35" si="90">SUM(L32:L34)</f>
        <v>114.911</v>
      </c>
      <c r="M35" s="77">
        <f t="shared" ref="M35" si="91">SUM(M32:M34)</f>
        <v>144.96899999999999</v>
      </c>
      <c r="N35" s="77">
        <f t="shared" ref="N35" si="92">SUM(N32:N34)</f>
        <v>503.4640000000004</v>
      </c>
      <c r="O35" s="77">
        <f t="shared" ref="O35" si="93">SUM(O32:O34)</f>
        <v>12135.748</v>
      </c>
    </row>
    <row r="36" spans="1:15" ht="14.1" customHeight="1" x14ac:dyDescent="0.3">
      <c r="A36" s="9" t="s">
        <v>155</v>
      </c>
      <c r="B36" s="79">
        <f>B23+B27+B31+B35</f>
        <v>466.60699999999997</v>
      </c>
      <c r="C36" s="79">
        <f t="shared" ref="C36" si="94">C23+C27+C31+C35</f>
        <v>6956.6259999999993</v>
      </c>
      <c r="D36" s="79">
        <f t="shared" ref="D36" si="95">D23+D27+D31+D35</f>
        <v>61689.744999999995</v>
      </c>
      <c r="E36" s="79">
        <f t="shared" ref="E36" si="96">E23+E27+E31+E35</f>
        <v>286.30099999999999</v>
      </c>
      <c r="F36" s="79">
        <f t="shared" ref="F36" si="97">F23+F27+F31+F35</f>
        <v>306.19900000000001</v>
      </c>
      <c r="G36" s="79">
        <f t="shared" ref="G36" si="98">G23+G27+G31+G35</f>
        <v>647.56499999999994</v>
      </c>
      <c r="H36" s="79">
        <f t="shared" ref="H36" si="99">H23+H27+H31+H35</f>
        <v>3064.4169999999999</v>
      </c>
      <c r="I36" s="79">
        <f t="shared" ref="I36" si="100">I23+I27+I31+I35</f>
        <v>311.90800000000002</v>
      </c>
      <c r="J36" s="79">
        <f t="shared" ref="J36" si="101">J23+J27+J31+J35</f>
        <v>468.077</v>
      </c>
      <c r="K36" s="79">
        <f t="shared" ref="K36" si="102">K23+K27+K31+K35</f>
        <v>1207.0589999999997</v>
      </c>
      <c r="L36" s="79">
        <f t="shared" ref="L36" si="103">L23+L27+L31+L35</f>
        <v>376.11799999999999</v>
      </c>
      <c r="M36" s="79">
        <f t="shared" ref="M36" si="104">M23+M27+M31+M35</f>
        <v>527.3889999999999</v>
      </c>
      <c r="N36" s="79">
        <f t="shared" ref="N36" si="105">N23+N27+N31+N35</f>
        <v>1584.958000000001</v>
      </c>
      <c r="O36" s="79">
        <f t="shared" ref="O36" si="106">O23+O27+O31+O35</f>
        <v>77892.968999999983</v>
      </c>
    </row>
    <row r="37" spans="1:15" ht="14.1" customHeight="1" x14ac:dyDescent="0.3">
      <c r="A37" s="8" t="s">
        <v>156</v>
      </c>
      <c r="B37" s="75">
        <v>25.724</v>
      </c>
      <c r="C37" s="75">
        <v>885.65200000000004</v>
      </c>
      <c r="D37" s="75">
        <v>4623.1189999999997</v>
      </c>
      <c r="E37" s="75">
        <v>20.539000000000001</v>
      </c>
      <c r="F37" s="75">
        <v>14.74</v>
      </c>
      <c r="G37" s="75">
        <v>32.161999999999999</v>
      </c>
      <c r="H37" s="75">
        <v>214.20699999999999</v>
      </c>
      <c r="I37" s="75">
        <v>21.440999999999999</v>
      </c>
      <c r="J37" s="75">
        <v>25.969000000000001</v>
      </c>
      <c r="K37" s="75">
        <v>141.88399999999999</v>
      </c>
      <c r="L37" s="75">
        <v>27.15</v>
      </c>
      <c r="M37" s="75">
        <v>71.22</v>
      </c>
      <c r="N37" s="75">
        <f t="shared" si="0"/>
        <v>85.917000000000371</v>
      </c>
      <c r="O37" s="75">
        <v>6189.7240000000002</v>
      </c>
    </row>
    <row r="38" spans="1:15" ht="14.1" customHeight="1" x14ac:dyDescent="0.3">
      <c r="A38" s="8" t="s">
        <v>139</v>
      </c>
      <c r="B38" s="75">
        <v>23.068000000000001</v>
      </c>
      <c r="C38" s="75">
        <v>674.36500000000001</v>
      </c>
      <c r="D38" s="75">
        <v>3183.4940000000001</v>
      </c>
      <c r="E38" s="75">
        <v>6.0819999999999999</v>
      </c>
      <c r="F38" s="75">
        <v>23.561</v>
      </c>
      <c r="G38" s="75">
        <v>42.454999999999998</v>
      </c>
      <c r="H38" s="75">
        <v>309.56299999999999</v>
      </c>
      <c r="I38" s="75">
        <v>16.488</v>
      </c>
      <c r="J38" s="75">
        <v>33.527000000000001</v>
      </c>
      <c r="K38" s="75">
        <v>87.924000000000007</v>
      </c>
      <c r="L38" s="75">
        <v>28.332000000000001</v>
      </c>
      <c r="M38" s="75">
        <v>28.779</v>
      </c>
      <c r="N38" s="75">
        <f t="shared" si="0"/>
        <v>99.058999999999287</v>
      </c>
      <c r="O38" s="75">
        <v>4556.6970000000001</v>
      </c>
    </row>
    <row r="39" spans="1:15" ht="14.1" customHeight="1" x14ac:dyDescent="0.3">
      <c r="A39" s="8" t="s">
        <v>140</v>
      </c>
      <c r="B39" s="75">
        <v>26.021999999999998</v>
      </c>
      <c r="C39" s="75">
        <v>774.98800000000006</v>
      </c>
      <c r="D39" s="75">
        <v>5335.4179999999997</v>
      </c>
      <c r="E39" s="75">
        <v>3.4260000000000002</v>
      </c>
      <c r="F39" s="75">
        <v>33.292999999999999</v>
      </c>
      <c r="G39" s="75">
        <v>50.045000000000002</v>
      </c>
      <c r="H39" s="75">
        <v>241.327</v>
      </c>
      <c r="I39" s="75">
        <v>38.369999999999997</v>
      </c>
      <c r="J39" s="75">
        <v>39.720999999999997</v>
      </c>
      <c r="K39" s="75">
        <v>131.69</v>
      </c>
      <c r="L39" s="75">
        <v>28.263999999999999</v>
      </c>
      <c r="M39" s="75">
        <v>23.757999999999999</v>
      </c>
      <c r="N39" s="75">
        <f t="shared" si="0"/>
        <v>140.86000000000058</v>
      </c>
      <c r="O39" s="75">
        <v>6867.1819999999998</v>
      </c>
    </row>
    <row r="40" spans="1:15" ht="14.1" customHeight="1" x14ac:dyDescent="0.3">
      <c r="A40" s="9" t="s">
        <v>141</v>
      </c>
      <c r="B40" s="77">
        <f>SUM(B37:B39)</f>
        <v>74.813999999999993</v>
      </c>
      <c r="C40" s="77">
        <f t="shared" ref="C40" si="107">SUM(C37:C39)</f>
        <v>2335.0050000000001</v>
      </c>
      <c r="D40" s="77">
        <f t="shared" ref="D40" si="108">SUM(D37:D39)</f>
        <v>13142.030999999999</v>
      </c>
      <c r="E40" s="77">
        <f t="shared" ref="E40" si="109">SUM(E37:E39)</f>
        <v>30.047000000000004</v>
      </c>
      <c r="F40" s="77">
        <f t="shared" ref="F40" si="110">SUM(F37:F39)</f>
        <v>71.593999999999994</v>
      </c>
      <c r="G40" s="77">
        <f t="shared" ref="G40" si="111">SUM(G37:G39)</f>
        <v>124.66199999999999</v>
      </c>
      <c r="H40" s="77">
        <f t="shared" ref="H40" si="112">SUM(H37:H39)</f>
        <v>765.09699999999998</v>
      </c>
      <c r="I40" s="77">
        <f t="shared" ref="I40" si="113">SUM(I37:I39)</f>
        <v>76.299000000000007</v>
      </c>
      <c r="J40" s="77">
        <f t="shared" ref="J40" si="114">SUM(J37:J39)</f>
        <v>99.216999999999999</v>
      </c>
      <c r="K40" s="77">
        <f t="shared" ref="K40" si="115">SUM(K37:K39)</f>
        <v>361.49799999999999</v>
      </c>
      <c r="L40" s="77">
        <f t="shared" ref="L40" si="116">SUM(L37:L39)</f>
        <v>83.745999999999995</v>
      </c>
      <c r="M40" s="77">
        <f t="shared" ref="M40" si="117">SUM(M37:M39)</f>
        <v>123.75699999999999</v>
      </c>
      <c r="N40" s="77">
        <f t="shared" ref="N40" si="118">SUM(N37:N39)</f>
        <v>325.83600000000024</v>
      </c>
      <c r="O40" s="77">
        <f t="shared" ref="O40" si="119">SUM(O37:O39)</f>
        <v>17613.602999999999</v>
      </c>
    </row>
    <row r="41" spans="1:15" ht="14.1" customHeight="1" x14ac:dyDescent="0.3">
      <c r="A41" s="8" t="s">
        <v>142</v>
      </c>
      <c r="B41" s="75">
        <v>26.911999999999999</v>
      </c>
      <c r="C41" s="75">
        <v>684.94899999999996</v>
      </c>
      <c r="D41" s="75">
        <v>5053.7259999999997</v>
      </c>
      <c r="E41" s="75">
        <v>0.44600000000000001</v>
      </c>
      <c r="F41" s="75">
        <v>23.222000000000001</v>
      </c>
      <c r="G41" s="75">
        <v>42.837000000000003</v>
      </c>
      <c r="H41" s="75">
        <v>278.53500000000003</v>
      </c>
      <c r="I41" s="75">
        <v>34.424999999999997</v>
      </c>
      <c r="J41" s="75">
        <v>37.786000000000001</v>
      </c>
      <c r="K41" s="75">
        <v>119.622</v>
      </c>
      <c r="L41" s="75">
        <v>50.642000000000003</v>
      </c>
      <c r="M41" s="75">
        <v>40.765000000000001</v>
      </c>
      <c r="N41" s="75">
        <f t="shared" si="0"/>
        <v>104.59099999999944</v>
      </c>
      <c r="O41" s="75">
        <v>6498.4579999999996</v>
      </c>
    </row>
    <row r="42" spans="1:15" ht="14.1" customHeight="1" x14ac:dyDescent="0.3">
      <c r="A42" s="8" t="s">
        <v>129</v>
      </c>
      <c r="B42" s="75">
        <v>51.103999999999999</v>
      </c>
      <c r="C42" s="75">
        <v>1001.307</v>
      </c>
      <c r="D42" s="75">
        <v>4668.0950000000003</v>
      </c>
      <c r="E42" s="103">
        <v>0</v>
      </c>
      <c r="F42" s="75">
        <v>33.540999999999997</v>
      </c>
      <c r="G42" s="75">
        <v>48.076999999999998</v>
      </c>
      <c r="H42" s="75">
        <v>249.114</v>
      </c>
      <c r="I42" s="75">
        <v>59.646000000000001</v>
      </c>
      <c r="J42" s="75">
        <v>43.744</v>
      </c>
      <c r="K42" s="75">
        <v>108.187</v>
      </c>
      <c r="L42" s="75">
        <v>55.83</v>
      </c>
      <c r="M42" s="75">
        <v>21.76</v>
      </c>
      <c r="N42" s="75">
        <f t="shared" si="0"/>
        <v>130.22100000000046</v>
      </c>
      <c r="O42" s="75">
        <v>6470.6260000000002</v>
      </c>
    </row>
    <row r="43" spans="1:15" ht="14.1" customHeight="1" x14ac:dyDescent="0.3">
      <c r="A43" s="8" t="s">
        <v>143</v>
      </c>
      <c r="B43" s="75">
        <v>40.085000000000001</v>
      </c>
      <c r="C43" s="75">
        <v>959.23599999999999</v>
      </c>
      <c r="D43" s="75">
        <v>3504.3159999999998</v>
      </c>
      <c r="E43" s="103">
        <v>0</v>
      </c>
      <c r="F43" s="75">
        <v>37.347999999999999</v>
      </c>
      <c r="G43" s="75">
        <v>48.112000000000002</v>
      </c>
      <c r="H43" s="75">
        <v>264.74</v>
      </c>
      <c r="I43" s="75">
        <v>34.274000000000001</v>
      </c>
      <c r="J43" s="75">
        <v>39.302</v>
      </c>
      <c r="K43" s="75">
        <v>97.349000000000004</v>
      </c>
      <c r="L43" s="75">
        <v>49.896000000000001</v>
      </c>
      <c r="M43" s="75">
        <v>89.466999999999999</v>
      </c>
      <c r="N43" s="75">
        <f t="shared" si="0"/>
        <v>164.11600000000089</v>
      </c>
      <c r="O43" s="75">
        <v>5328.241</v>
      </c>
    </row>
    <row r="44" spans="1:15" ht="14.1" customHeight="1" x14ac:dyDescent="0.3">
      <c r="A44" s="9" t="s">
        <v>144</v>
      </c>
      <c r="B44" s="78">
        <f>SUM(B41:B43)</f>
        <v>118.101</v>
      </c>
      <c r="C44" s="78">
        <f t="shared" ref="C44" si="120">SUM(C41:C43)</f>
        <v>2645.4919999999997</v>
      </c>
      <c r="D44" s="78">
        <f t="shared" ref="D44" si="121">SUM(D41:D43)</f>
        <v>13226.136999999999</v>
      </c>
      <c r="E44" s="78">
        <f t="shared" ref="E44" si="122">SUM(E41:E43)</f>
        <v>0.44600000000000001</v>
      </c>
      <c r="F44" s="78">
        <f t="shared" ref="F44" si="123">SUM(F41:F43)</f>
        <v>94.11099999999999</v>
      </c>
      <c r="G44" s="78">
        <f t="shared" ref="G44" si="124">SUM(G41:G43)</f>
        <v>139.02600000000001</v>
      </c>
      <c r="H44" s="78">
        <f t="shared" ref="H44" si="125">SUM(H41:H43)</f>
        <v>792.38900000000001</v>
      </c>
      <c r="I44" s="78">
        <f t="shared" ref="I44" si="126">SUM(I41:I43)</f>
        <v>128.345</v>
      </c>
      <c r="J44" s="78">
        <f t="shared" ref="J44" si="127">SUM(J41:J43)</f>
        <v>120.83199999999999</v>
      </c>
      <c r="K44" s="78">
        <f t="shared" ref="K44" si="128">SUM(K41:K43)</f>
        <v>325.15800000000002</v>
      </c>
      <c r="L44" s="78">
        <f t="shared" ref="L44" si="129">SUM(L41:L43)</f>
        <v>156.36799999999999</v>
      </c>
      <c r="M44" s="78">
        <f t="shared" ref="M44" si="130">SUM(M41:M43)</f>
        <v>151.99200000000002</v>
      </c>
      <c r="N44" s="78">
        <f t="shared" ref="N44" si="131">SUM(N41:N43)</f>
        <v>398.92800000000079</v>
      </c>
      <c r="O44" s="78">
        <f t="shared" ref="O44" si="132">SUM(O41:O43)</f>
        <v>18297.324999999997</v>
      </c>
    </row>
    <row r="45" spans="1:15" ht="14.1" customHeight="1" x14ac:dyDescent="0.3">
      <c r="A45" s="8" t="s">
        <v>145</v>
      </c>
      <c r="B45" s="81">
        <v>44.082999999999998</v>
      </c>
      <c r="C45" s="81">
        <v>847.55200000000002</v>
      </c>
      <c r="D45" s="81">
        <v>1124.8140000000001</v>
      </c>
      <c r="E45" s="110">
        <v>0</v>
      </c>
      <c r="F45" s="81">
        <v>34.442999999999998</v>
      </c>
      <c r="G45" s="81">
        <v>54.902000000000001</v>
      </c>
      <c r="H45" s="81">
        <v>232.941</v>
      </c>
      <c r="I45" s="81">
        <v>32.018999999999998</v>
      </c>
      <c r="J45" s="81">
        <v>104.825</v>
      </c>
      <c r="K45" s="81">
        <v>98.793000000000006</v>
      </c>
      <c r="L45" s="81">
        <v>33.197000000000003</v>
      </c>
      <c r="M45" s="81">
        <v>25.12</v>
      </c>
      <c r="N45" s="81">
        <f t="shared" si="0"/>
        <v>93.317000000000007</v>
      </c>
      <c r="O45" s="81">
        <v>2726.0059999999999</v>
      </c>
    </row>
    <row r="46" spans="1:15" ht="14.1" customHeight="1" x14ac:dyDescent="0.3">
      <c r="A46" s="9" t="s">
        <v>157</v>
      </c>
      <c r="B46" s="75">
        <f>B45-B43</f>
        <v>3.9979999999999976</v>
      </c>
      <c r="C46" s="75">
        <f t="shared" ref="C46:O46" si="133">C45-C43</f>
        <v>-111.68399999999997</v>
      </c>
      <c r="D46" s="75">
        <f t="shared" si="133"/>
        <v>-2379.5019999999995</v>
      </c>
      <c r="E46" s="103">
        <f t="shared" si="133"/>
        <v>0</v>
      </c>
      <c r="F46" s="75">
        <f t="shared" si="133"/>
        <v>-2.9050000000000011</v>
      </c>
      <c r="G46" s="75">
        <f t="shared" si="133"/>
        <v>6.7899999999999991</v>
      </c>
      <c r="H46" s="75">
        <f t="shared" si="133"/>
        <v>-31.799000000000007</v>
      </c>
      <c r="I46" s="75">
        <f t="shared" si="133"/>
        <v>-2.2550000000000026</v>
      </c>
      <c r="J46" s="75">
        <f t="shared" si="133"/>
        <v>65.522999999999996</v>
      </c>
      <c r="K46" s="75">
        <f t="shared" si="133"/>
        <v>1.4440000000000026</v>
      </c>
      <c r="L46" s="75">
        <f t="shared" si="133"/>
        <v>-16.698999999999998</v>
      </c>
      <c r="M46" s="75">
        <f t="shared" si="133"/>
        <v>-64.346999999999994</v>
      </c>
      <c r="N46" s="75">
        <f t="shared" si="133"/>
        <v>-70.799000000000888</v>
      </c>
      <c r="O46" s="75">
        <f t="shared" si="133"/>
        <v>-2602.2350000000001</v>
      </c>
    </row>
    <row r="47" spans="1:15" ht="14.1" customHeight="1" x14ac:dyDescent="0.3">
      <c r="A47" s="9" t="s">
        <v>158</v>
      </c>
      <c r="B47" s="81">
        <f>B46/B43*100</f>
        <v>9.9738056629661909</v>
      </c>
      <c r="C47" s="81">
        <f t="shared" ref="C47:O47" si="134">C46/C43*100</f>
        <v>-11.64301590015387</v>
      </c>
      <c r="D47" s="81">
        <f t="shared" si="134"/>
        <v>-67.902038514791457</v>
      </c>
      <c r="E47" s="110">
        <v>0</v>
      </c>
      <c r="F47" s="81">
        <f t="shared" si="134"/>
        <v>-7.7781942808182531</v>
      </c>
      <c r="G47" s="81">
        <f t="shared" si="134"/>
        <v>14.11290322580645</v>
      </c>
      <c r="H47" s="81">
        <f t="shared" si="134"/>
        <v>-12.011407418599383</v>
      </c>
      <c r="I47" s="81">
        <f t="shared" si="134"/>
        <v>-6.5793312715177761</v>
      </c>
      <c r="J47" s="81">
        <f t="shared" si="134"/>
        <v>166.71670652892982</v>
      </c>
      <c r="K47" s="81">
        <f t="shared" si="134"/>
        <v>1.4833228898088346</v>
      </c>
      <c r="L47" s="81">
        <f t="shared" si="134"/>
        <v>-33.467612634279298</v>
      </c>
      <c r="M47" s="81">
        <f t="shared" si="134"/>
        <v>-71.922608336034514</v>
      </c>
      <c r="N47" s="81">
        <f t="shared" si="134"/>
        <v>-43.139608569548678</v>
      </c>
      <c r="O47" s="81">
        <f t="shared" si="134"/>
        <v>-48.838537896465276</v>
      </c>
    </row>
    <row r="48" spans="1:15" ht="14.1" customHeight="1" x14ac:dyDescent="0.3">
      <c r="A48" s="71" t="s">
        <v>177</v>
      </c>
      <c r="B48" s="93"/>
      <c r="C48" s="93"/>
      <c r="D48" s="93"/>
      <c r="E48" s="107">
        <v>0</v>
      </c>
      <c r="F48" s="93"/>
      <c r="G48" s="93"/>
      <c r="H48" s="93"/>
      <c r="I48" s="93"/>
      <c r="J48" s="93"/>
      <c r="K48" s="93"/>
      <c r="L48" s="93"/>
      <c r="M48" s="93"/>
      <c r="N48" s="93"/>
      <c r="O48" s="93"/>
    </row>
    <row r="49" spans="1:15" ht="14.1" customHeight="1" x14ac:dyDescent="0.3">
      <c r="A49" s="40" t="s">
        <v>5</v>
      </c>
      <c r="B49" s="94">
        <f>B36/$O36*100</f>
        <v>0.59903609528608426</v>
      </c>
      <c r="C49" s="94">
        <f t="shared" ref="C49:N49" si="135">C36/$O36*100</f>
        <v>8.9310063402513276</v>
      </c>
      <c r="D49" s="94">
        <f t="shared" si="135"/>
        <v>79.198091678852307</v>
      </c>
      <c r="E49" s="108">
        <f t="shared" si="135"/>
        <v>0.36755692288478575</v>
      </c>
      <c r="F49" s="94">
        <f t="shared" si="135"/>
        <v>0.39310223237221847</v>
      </c>
      <c r="G49" s="94">
        <f t="shared" si="135"/>
        <v>0.83135231371139551</v>
      </c>
      <c r="H49" s="94">
        <f t="shared" si="135"/>
        <v>3.9341381376796671</v>
      </c>
      <c r="I49" s="94">
        <f t="shared" si="135"/>
        <v>0.40043152033401125</v>
      </c>
      <c r="J49" s="94">
        <f t="shared" si="135"/>
        <v>0.60092330027887386</v>
      </c>
      <c r="K49" s="94">
        <f t="shared" si="135"/>
        <v>1.5496379397221334</v>
      </c>
      <c r="L49" s="94">
        <f t="shared" si="135"/>
        <v>0.48286514794422597</v>
      </c>
      <c r="M49" s="94">
        <f t="shared" si="135"/>
        <v>0.67706881220563053</v>
      </c>
      <c r="N49" s="94">
        <f t="shared" si="135"/>
        <v>2.0347895584773528</v>
      </c>
      <c r="O49" s="94">
        <f>O36/$O36*100</f>
        <v>100</v>
      </c>
    </row>
    <row r="50" spans="1:15" s="39" customFormat="1" ht="14.1" customHeight="1" x14ac:dyDescent="0.3">
      <c r="A50" s="40" t="s">
        <v>143</v>
      </c>
      <c r="B50" s="94">
        <f>B43/$O43*100</f>
        <v>0.75231206696543951</v>
      </c>
      <c r="C50" s="94">
        <f t="shared" ref="C50:O50" si="136">C43/$O43*100</f>
        <v>18.002864359926662</v>
      </c>
      <c r="D50" s="94">
        <f t="shared" si="136"/>
        <v>65.768721797681437</v>
      </c>
      <c r="E50" s="108">
        <f t="shared" si="136"/>
        <v>0</v>
      </c>
      <c r="F50" s="94">
        <f t="shared" si="136"/>
        <v>0.70094427035113471</v>
      </c>
      <c r="G50" s="94">
        <f t="shared" si="136"/>
        <v>0.90296215955697201</v>
      </c>
      <c r="H50" s="94">
        <f t="shared" si="136"/>
        <v>4.9686190996240605</v>
      </c>
      <c r="I50" s="94">
        <f t="shared" si="136"/>
        <v>0.64325168474924466</v>
      </c>
      <c r="J50" s="94">
        <f t="shared" si="136"/>
        <v>0.73761678572722211</v>
      </c>
      <c r="K50" s="94">
        <f t="shared" si="136"/>
        <v>1.8270382289389688</v>
      </c>
      <c r="L50" s="94">
        <f t="shared" si="136"/>
        <v>0.93644412855950021</v>
      </c>
      <c r="M50" s="94">
        <f t="shared" si="136"/>
        <v>1.679109484724884</v>
      </c>
      <c r="N50" s="94">
        <f t="shared" si="136"/>
        <v>3.0801159331944801</v>
      </c>
      <c r="O50" s="94">
        <f t="shared" si="136"/>
        <v>100</v>
      </c>
    </row>
    <row r="51" spans="1:15" ht="14.1" customHeight="1" x14ac:dyDescent="0.3">
      <c r="A51" s="72" t="s">
        <v>145</v>
      </c>
      <c r="B51" s="95">
        <f>B45/$O45*100</f>
        <v>1.6171277686109276</v>
      </c>
      <c r="C51" s="95">
        <f t="shared" ref="C51:O51" si="137">C45/$O45*100</f>
        <v>31.091347561230609</v>
      </c>
      <c r="D51" s="95">
        <f t="shared" si="137"/>
        <v>41.262344983833501</v>
      </c>
      <c r="E51" s="109">
        <f t="shared" si="137"/>
        <v>0</v>
      </c>
      <c r="F51" s="95">
        <f t="shared" si="137"/>
        <v>1.2634968521712717</v>
      </c>
      <c r="G51" s="95">
        <f t="shared" si="137"/>
        <v>2.0140087732748939</v>
      </c>
      <c r="H51" s="95">
        <f t="shared" si="137"/>
        <v>8.5451389321960409</v>
      </c>
      <c r="I51" s="95">
        <f t="shared" si="137"/>
        <v>1.1745755511910099</v>
      </c>
      <c r="J51" s="95">
        <f t="shared" si="137"/>
        <v>3.8453693792310069</v>
      </c>
      <c r="K51" s="95">
        <f t="shared" si="137"/>
        <v>3.6240932705210485</v>
      </c>
      <c r="L51" s="95">
        <f t="shared" si="137"/>
        <v>1.2177889557102957</v>
      </c>
      <c r="M51" s="95">
        <f t="shared" si="137"/>
        <v>0.92149467022449705</v>
      </c>
      <c r="N51" s="95">
        <f t="shared" si="137"/>
        <v>3.4232133018049122</v>
      </c>
      <c r="O51" s="95">
        <f t="shared" si="137"/>
        <v>100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O10" sqref="O10"/>
    </sheetView>
  </sheetViews>
  <sheetFormatPr defaultRowHeight="13.5" customHeight="1" x14ac:dyDescent="0.25"/>
  <cols>
    <col min="1" max="1" width="8.7109375" style="36" customWidth="1"/>
    <col min="2" max="4" width="8.7109375" style="100" customWidth="1"/>
    <col min="5" max="5" width="10" style="100" customWidth="1"/>
    <col min="6" max="6" width="8.7109375" style="100" customWidth="1"/>
    <col min="7" max="7" width="10" style="100" customWidth="1"/>
    <col min="8" max="10" width="8.7109375" style="100" customWidth="1"/>
    <col min="11" max="11" width="9.85546875" style="100" customWidth="1"/>
    <col min="12" max="12" width="9.5703125" style="100" customWidth="1"/>
    <col min="13" max="13" width="10.42578125" style="100" customWidth="1"/>
    <col min="14" max="16384" width="9.140625" style="36"/>
  </cols>
  <sheetData>
    <row r="1" spans="1:13" ht="13.5" customHeight="1" x14ac:dyDescent="0.25">
      <c r="A1" s="142"/>
      <c r="B1" s="143"/>
      <c r="C1" s="143"/>
      <c r="D1" s="143" t="s">
        <v>490</v>
      </c>
    </row>
    <row r="2" spans="1:13" ht="13.5" customHeight="1" x14ac:dyDescent="0.25">
      <c r="A2" s="37"/>
      <c r="B2" s="38" t="s">
        <v>188</v>
      </c>
      <c r="C2" s="187" t="s">
        <v>189</v>
      </c>
      <c r="D2" s="187"/>
      <c r="E2" s="187"/>
      <c r="F2" s="187"/>
      <c r="G2" s="187"/>
      <c r="H2" s="187" t="s">
        <v>190</v>
      </c>
      <c r="I2" s="187"/>
      <c r="J2" s="187"/>
      <c r="K2" s="187"/>
      <c r="L2" s="187"/>
      <c r="M2" s="187"/>
    </row>
    <row r="3" spans="1:13" ht="13.5" customHeight="1" x14ac:dyDescent="0.25">
      <c r="A3" s="37" t="s">
        <v>4</v>
      </c>
      <c r="B3" s="38" t="s">
        <v>240</v>
      </c>
      <c r="C3" s="38" t="s">
        <v>241</v>
      </c>
      <c r="D3" s="38" t="s">
        <v>242</v>
      </c>
      <c r="E3" s="38" t="s">
        <v>243</v>
      </c>
      <c r="F3" s="38" t="s">
        <v>244</v>
      </c>
      <c r="G3" s="38" t="s">
        <v>239</v>
      </c>
      <c r="H3" s="38" t="s">
        <v>240</v>
      </c>
      <c r="I3" s="38" t="s">
        <v>241</v>
      </c>
      <c r="J3" s="38" t="s">
        <v>242</v>
      </c>
      <c r="K3" s="38" t="s">
        <v>243</v>
      </c>
      <c r="L3" s="38" t="s">
        <v>244</v>
      </c>
      <c r="M3" s="38" t="s">
        <v>239</v>
      </c>
    </row>
    <row r="4" spans="1:13" ht="13.5" customHeight="1" x14ac:dyDescent="0.3">
      <c r="A4" s="8" t="s">
        <v>138</v>
      </c>
      <c r="B4" s="102">
        <v>0</v>
      </c>
      <c r="C4" s="96">
        <v>11.813000000000001</v>
      </c>
      <c r="D4" s="102">
        <v>0</v>
      </c>
      <c r="E4" s="96">
        <v>1921.9949999999999</v>
      </c>
      <c r="F4" s="96">
        <v>291.42599999999999</v>
      </c>
      <c r="G4" s="96">
        <f>SUM(B4:F4)</f>
        <v>2225.2339999999999</v>
      </c>
      <c r="H4" s="96">
        <v>0</v>
      </c>
      <c r="I4" s="96">
        <v>8.2029999999999994</v>
      </c>
      <c r="J4" s="96">
        <v>0</v>
      </c>
      <c r="K4" s="96">
        <v>6726.8440000000001</v>
      </c>
      <c r="L4" s="96">
        <v>967.72900000000004</v>
      </c>
      <c r="M4" s="96">
        <f>SUM(H4:L4)</f>
        <v>7702.7760000000007</v>
      </c>
    </row>
    <row r="5" spans="1:13" ht="13.5" customHeight="1" x14ac:dyDescent="0.3">
      <c r="A5" s="8" t="s">
        <v>139</v>
      </c>
      <c r="B5" s="102">
        <v>0</v>
      </c>
      <c r="C5" s="96">
        <v>18.602</v>
      </c>
      <c r="D5" s="102">
        <v>0</v>
      </c>
      <c r="E5" s="96">
        <v>2755.9850000000001</v>
      </c>
      <c r="F5" s="96">
        <v>521.11099999999999</v>
      </c>
      <c r="G5" s="96">
        <f t="shared" ref="G5:G44" si="0">SUM(B5:F5)</f>
        <v>3295.6979999999999</v>
      </c>
      <c r="H5" s="96">
        <v>0</v>
      </c>
      <c r="I5" s="96">
        <v>53.246000000000002</v>
      </c>
      <c r="J5" s="96">
        <v>0</v>
      </c>
      <c r="K5" s="96">
        <v>6729.91</v>
      </c>
      <c r="L5" s="96">
        <v>1276.8720000000001</v>
      </c>
      <c r="M5" s="96">
        <f t="shared" ref="M5:M44" si="1">SUM(H5:L5)</f>
        <v>8060.0280000000002</v>
      </c>
    </row>
    <row r="6" spans="1:13" ht="13.5" customHeight="1" x14ac:dyDescent="0.3">
      <c r="A6" s="8" t="s">
        <v>140</v>
      </c>
      <c r="B6" s="96">
        <v>512.44799999999998</v>
      </c>
      <c r="C6" s="96">
        <v>14.384</v>
      </c>
      <c r="D6" s="102">
        <v>0</v>
      </c>
      <c r="E6" s="96">
        <v>2526.7869999999998</v>
      </c>
      <c r="F6" s="96">
        <v>658.726</v>
      </c>
      <c r="G6" s="96">
        <f t="shared" si="0"/>
        <v>3712.3449999999998</v>
      </c>
      <c r="H6" s="96">
        <v>0</v>
      </c>
      <c r="I6" s="96">
        <v>28.315000000000001</v>
      </c>
      <c r="J6" s="96">
        <v>0</v>
      </c>
      <c r="K6" s="96">
        <v>5919.0450000000001</v>
      </c>
      <c r="L6" s="96">
        <v>1578.453</v>
      </c>
      <c r="M6" s="96">
        <f t="shared" si="1"/>
        <v>7525.8130000000001</v>
      </c>
    </row>
    <row r="7" spans="1:13" ht="13.5" customHeight="1" x14ac:dyDescent="0.25">
      <c r="A7" s="9" t="s">
        <v>141</v>
      </c>
      <c r="B7" s="97">
        <f>SUM(B4:B6)</f>
        <v>512.44799999999998</v>
      </c>
      <c r="C7" s="97">
        <f t="shared" ref="C7:M7" si="2">SUM(C4:C6)</f>
        <v>44.798999999999999</v>
      </c>
      <c r="D7" s="97">
        <f t="shared" si="2"/>
        <v>0</v>
      </c>
      <c r="E7" s="97">
        <f t="shared" si="2"/>
        <v>7204.7669999999998</v>
      </c>
      <c r="F7" s="97">
        <f t="shared" si="2"/>
        <v>1471.2629999999999</v>
      </c>
      <c r="G7" s="97">
        <f t="shared" si="2"/>
        <v>9233.277</v>
      </c>
      <c r="H7" s="97">
        <f t="shared" si="2"/>
        <v>0</v>
      </c>
      <c r="I7" s="97">
        <f t="shared" si="2"/>
        <v>89.763999999999996</v>
      </c>
      <c r="J7" s="97">
        <f t="shared" si="2"/>
        <v>0</v>
      </c>
      <c r="K7" s="97">
        <f t="shared" si="2"/>
        <v>19375.798999999999</v>
      </c>
      <c r="L7" s="97">
        <f t="shared" si="2"/>
        <v>3823.0540000000001</v>
      </c>
      <c r="M7" s="97">
        <f t="shared" si="2"/>
        <v>23288.616999999998</v>
      </c>
    </row>
    <row r="8" spans="1:13" ht="13.5" customHeight="1" x14ac:dyDescent="0.3">
      <c r="A8" s="8" t="s">
        <v>142</v>
      </c>
      <c r="B8" s="102">
        <v>0</v>
      </c>
      <c r="C8" s="96">
        <v>0.05</v>
      </c>
      <c r="D8" s="102">
        <v>0</v>
      </c>
      <c r="E8" s="96">
        <v>851.94200000000001</v>
      </c>
      <c r="F8" s="96">
        <v>822.79399999999998</v>
      </c>
      <c r="G8" s="96">
        <f t="shared" si="0"/>
        <v>1674.7860000000001</v>
      </c>
      <c r="H8" s="96">
        <v>0</v>
      </c>
      <c r="I8" s="96">
        <v>29.100999999999999</v>
      </c>
      <c r="J8" s="96">
        <v>0</v>
      </c>
      <c r="K8" s="96">
        <v>4311.7269999999999</v>
      </c>
      <c r="L8" s="96">
        <v>1245.5350000000001</v>
      </c>
      <c r="M8" s="96">
        <f t="shared" si="1"/>
        <v>5586.3629999999994</v>
      </c>
    </row>
    <row r="9" spans="1:13" ht="13.5" customHeight="1" x14ac:dyDescent="0.3">
      <c r="A9" s="8" t="s">
        <v>129</v>
      </c>
      <c r="B9" s="96">
        <v>2.5000000000000001E-2</v>
      </c>
      <c r="C9" s="96">
        <v>295.32</v>
      </c>
      <c r="D9" s="102">
        <v>0</v>
      </c>
      <c r="E9" s="96">
        <v>1619.297</v>
      </c>
      <c r="F9" s="96">
        <v>828.02200000000005</v>
      </c>
      <c r="G9" s="96">
        <f t="shared" si="0"/>
        <v>2742.6640000000002</v>
      </c>
      <c r="H9" s="96">
        <v>0</v>
      </c>
      <c r="I9" s="96">
        <v>20.687000000000001</v>
      </c>
      <c r="J9" s="96">
        <v>0</v>
      </c>
      <c r="K9" s="96">
        <v>6034.3019999999997</v>
      </c>
      <c r="L9" s="96">
        <v>1827.723</v>
      </c>
      <c r="M9" s="96">
        <f t="shared" si="1"/>
        <v>7882.7119999999995</v>
      </c>
    </row>
    <row r="10" spans="1:13" ht="13.5" customHeight="1" x14ac:dyDescent="0.3">
      <c r="A10" s="8" t="s">
        <v>143</v>
      </c>
      <c r="B10" s="96">
        <v>374.73500000000001</v>
      </c>
      <c r="C10" s="96">
        <v>1.5589999999999999</v>
      </c>
      <c r="D10" s="102">
        <v>0</v>
      </c>
      <c r="E10" s="96">
        <v>183.03200000000001</v>
      </c>
      <c r="F10" s="96">
        <v>568.85500000000002</v>
      </c>
      <c r="G10" s="96">
        <f t="shared" si="0"/>
        <v>1128.181</v>
      </c>
      <c r="H10" s="96">
        <v>0</v>
      </c>
      <c r="I10" s="96">
        <v>40.994</v>
      </c>
      <c r="J10" s="96">
        <v>0</v>
      </c>
      <c r="K10" s="96">
        <v>7577.3469999999998</v>
      </c>
      <c r="L10" s="96">
        <v>1642.682</v>
      </c>
      <c r="M10" s="96">
        <f t="shared" si="1"/>
        <v>9261.0229999999992</v>
      </c>
    </row>
    <row r="11" spans="1:13" ht="13.5" customHeight="1" x14ac:dyDescent="0.25">
      <c r="A11" s="9" t="s">
        <v>144</v>
      </c>
      <c r="B11" s="97">
        <f>SUM(B8:B10)</f>
        <v>374.76</v>
      </c>
      <c r="C11" s="97">
        <f t="shared" ref="C11:M11" si="3">SUM(C8:C10)</f>
        <v>296.92900000000003</v>
      </c>
      <c r="D11" s="97">
        <f t="shared" si="3"/>
        <v>0</v>
      </c>
      <c r="E11" s="97">
        <f t="shared" si="3"/>
        <v>2654.2710000000002</v>
      </c>
      <c r="F11" s="97">
        <f t="shared" si="3"/>
        <v>2219.6710000000003</v>
      </c>
      <c r="G11" s="97">
        <f t="shared" si="3"/>
        <v>5545.6310000000012</v>
      </c>
      <c r="H11" s="97">
        <f t="shared" si="3"/>
        <v>0</v>
      </c>
      <c r="I11" s="97">
        <f t="shared" si="3"/>
        <v>90.781999999999996</v>
      </c>
      <c r="J11" s="97">
        <f t="shared" si="3"/>
        <v>0</v>
      </c>
      <c r="K11" s="97">
        <f t="shared" si="3"/>
        <v>17923.375999999997</v>
      </c>
      <c r="L11" s="97">
        <f t="shared" si="3"/>
        <v>4715.9399999999996</v>
      </c>
      <c r="M11" s="97">
        <f t="shared" si="3"/>
        <v>22730.097999999998</v>
      </c>
    </row>
    <row r="12" spans="1:13" ht="13.5" customHeight="1" x14ac:dyDescent="0.3">
      <c r="A12" s="8" t="s">
        <v>145</v>
      </c>
      <c r="B12" s="96">
        <v>371.61099999999999</v>
      </c>
      <c r="C12" s="102">
        <v>0</v>
      </c>
      <c r="D12" s="102">
        <v>0</v>
      </c>
      <c r="E12" s="96">
        <v>239.661</v>
      </c>
      <c r="F12" s="96">
        <v>936.94299999999998</v>
      </c>
      <c r="G12" s="96">
        <f t="shared" si="0"/>
        <v>1548.2149999999999</v>
      </c>
      <c r="H12" s="96">
        <v>0</v>
      </c>
      <c r="I12" s="96">
        <v>44.323999999999998</v>
      </c>
      <c r="J12" s="96">
        <v>0</v>
      </c>
      <c r="K12" s="96">
        <v>7382.31</v>
      </c>
      <c r="L12" s="96">
        <v>1392.816</v>
      </c>
      <c r="M12" s="96">
        <f t="shared" si="1"/>
        <v>8819.4500000000007</v>
      </c>
    </row>
    <row r="13" spans="1:13" ht="13.5" customHeight="1" x14ac:dyDescent="0.3">
      <c r="A13" s="8" t="s">
        <v>146</v>
      </c>
      <c r="B13" s="96">
        <v>323.29700000000003</v>
      </c>
      <c r="C13" s="96">
        <v>0.39800000000000002</v>
      </c>
      <c r="D13" s="96">
        <v>1.6E-2</v>
      </c>
      <c r="E13" s="96">
        <v>168.452</v>
      </c>
      <c r="F13" s="96">
        <v>411.78300000000002</v>
      </c>
      <c r="G13" s="96">
        <f t="shared" si="0"/>
        <v>903.94600000000014</v>
      </c>
      <c r="H13" s="96">
        <v>0</v>
      </c>
      <c r="I13" s="96">
        <v>61.975000000000001</v>
      </c>
      <c r="J13" s="96">
        <v>0</v>
      </c>
      <c r="K13" s="96">
        <v>7573.1540000000005</v>
      </c>
      <c r="L13" s="96">
        <v>2010.8710000000001</v>
      </c>
      <c r="M13" s="96">
        <f t="shared" si="1"/>
        <v>9646</v>
      </c>
    </row>
    <row r="14" spans="1:13" ht="13.5" customHeight="1" x14ac:dyDescent="0.3">
      <c r="A14" s="8" t="s">
        <v>147</v>
      </c>
      <c r="B14" s="96">
        <v>415.255</v>
      </c>
      <c r="C14" s="96">
        <v>0.76700000000000002</v>
      </c>
      <c r="D14" s="102">
        <v>0</v>
      </c>
      <c r="E14" s="96">
        <v>5088.7969999999996</v>
      </c>
      <c r="F14" s="96">
        <v>264.26799999999997</v>
      </c>
      <c r="G14" s="96">
        <f t="shared" si="0"/>
        <v>5769.0869999999995</v>
      </c>
      <c r="H14" s="96">
        <v>0</v>
      </c>
      <c r="I14" s="96">
        <v>37.822000000000003</v>
      </c>
      <c r="J14" s="96">
        <v>0</v>
      </c>
      <c r="K14" s="96">
        <v>5827.3779999999997</v>
      </c>
      <c r="L14" s="96">
        <v>1895.3610000000001</v>
      </c>
      <c r="M14" s="96">
        <f t="shared" si="1"/>
        <v>7760.5609999999997</v>
      </c>
    </row>
    <row r="15" spans="1:13" ht="13.5" customHeight="1" x14ac:dyDescent="0.25">
      <c r="A15" s="9" t="s">
        <v>148</v>
      </c>
      <c r="B15" s="97">
        <f>SUM(B12:B14)</f>
        <v>1110.163</v>
      </c>
      <c r="C15" s="97">
        <f t="shared" ref="C15:M15" si="4">SUM(C12:C14)</f>
        <v>1.165</v>
      </c>
      <c r="D15" s="97">
        <f t="shared" si="4"/>
        <v>1.6E-2</v>
      </c>
      <c r="E15" s="97">
        <f t="shared" si="4"/>
        <v>5496.91</v>
      </c>
      <c r="F15" s="97">
        <f t="shared" si="4"/>
        <v>1612.9940000000001</v>
      </c>
      <c r="G15" s="97">
        <f t="shared" si="4"/>
        <v>8221.2479999999996</v>
      </c>
      <c r="H15" s="97">
        <f t="shared" si="4"/>
        <v>0</v>
      </c>
      <c r="I15" s="97">
        <f t="shared" si="4"/>
        <v>144.12100000000001</v>
      </c>
      <c r="J15" s="97">
        <f t="shared" si="4"/>
        <v>0</v>
      </c>
      <c r="K15" s="97">
        <f t="shared" si="4"/>
        <v>20782.842000000001</v>
      </c>
      <c r="L15" s="97">
        <f t="shared" si="4"/>
        <v>5299.0479999999998</v>
      </c>
      <c r="M15" s="97">
        <f t="shared" si="4"/>
        <v>26226.010999999999</v>
      </c>
    </row>
    <row r="16" spans="1:13" ht="13.5" customHeight="1" x14ac:dyDescent="0.3">
      <c r="A16" s="8" t="s">
        <v>149</v>
      </c>
      <c r="B16" s="96">
        <v>349.19099999999997</v>
      </c>
      <c r="C16" s="96">
        <v>7.9000000000000001E-2</v>
      </c>
      <c r="D16" s="102">
        <v>0</v>
      </c>
      <c r="E16" s="96">
        <v>591.47500000000002</v>
      </c>
      <c r="F16" s="96">
        <v>368.35700000000003</v>
      </c>
      <c r="G16" s="96">
        <f t="shared" si="0"/>
        <v>1309.1020000000001</v>
      </c>
      <c r="H16" s="96">
        <v>0</v>
      </c>
      <c r="I16" s="102">
        <v>0</v>
      </c>
      <c r="J16" s="96">
        <v>0</v>
      </c>
      <c r="K16" s="96">
        <v>1643.9770000000001</v>
      </c>
      <c r="L16" s="96">
        <v>1353.5219999999999</v>
      </c>
      <c r="M16" s="96">
        <f t="shared" si="1"/>
        <v>2997.4989999999998</v>
      </c>
    </row>
    <row r="17" spans="1:13" ht="13.5" customHeight="1" x14ac:dyDescent="0.3">
      <c r="A17" s="8" t="s">
        <v>150</v>
      </c>
      <c r="B17" s="96">
        <v>21.218</v>
      </c>
      <c r="C17" s="96">
        <v>6.9690000000000003</v>
      </c>
      <c r="D17" s="102">
        <v>0</v>
      </c>
      <c r="E17" s="96">
        <v>321.69099999999997</v>
      </c>
      <c r="F17" s="96">
        <v>291.60199999999998</v>
      </c>
      <c r="G17" s="96">
        <f t="shared" si="0"/>
        <v>641.48</v>
      </c>
      <c r="H17" s="96">
        <v>2.36</v>
      </c>
      <c r="I17" s="96">
        <v>55.442999999999998</v>
      </c>
      <c r="J17" s="96">
        <v>0</v>
      </c>
      <c r="K17" s="96">
        <v>5656.8879999999999</v>
      </c>
      <c r="L17" s="96">
        <v>1677.546</v>
      </c>
      <c r="M17" s="96">
        <f t="shared" si="1"/>
        <v>7392.2370000000001</v>
      </c>
    </row>
    <row r="18" spans="1:13" ht="13.5" customHeight="1" x14ac:dyDescent="0.3">
      <c r="A18" s="8" t="s">
        <v>151</v>
      </c>
      <c r="B18" s="96">
        <v>534.21600000000001</v>
      </c>
      <c r="C18" s="96">
        <v>4.8230000000000004</v>
      </c>
      <c r="D18" s="102">
        <v>0</v>
      </c>
      <c r="E18" s="96">
        <v>1092.181</v>
      </c>
      <c r="F18" s="96">
        <v>720.52099999999996</v>
      </c>
      <c r="G18" s="96">
        <f t="shared" si="0"/>
        <v>2351.741</v>
      </c>
      <c r="H18" s="96">
        <v>5.9039999999999999</v>
      </c>
      <c r="I18" s="96">
        <v>36.664000000000001</v>
      </c>
      <c r="J18" s="96">
        <v>0</v>
      </c>
      <c r="K18" s="96">
        <v>5405.08</v>
      </c>
      <c r="L18" s="96">
        <v>1221.9010000000001</v>
      </c>
      <c r="M18" s="96">
        <f t="shared" si="1"/>
        <v>6669.549</v>
      </c>
    </row>
    <row r="19" spans="1:13" ht="13.5" customHeight="1" x14ac:dyDescent="0.25">
      <c r="A19" s="9" t="s">
        <v>152</v>
      </c>
      <c r="B19" s="97">
        <f>SUM(B16:B18)</f>
        <v>904.625</v>
      </c>
      <c r="C19" s="97">
        <f t="shared" ref="C19:M19" si="5">SUM(C16:C18)</f>
        <v>11.871</v>
      </c>
      <c r="D19" s="97">
        <f t="shared" si="5"/>
        <v>0</v>
      </c>
      <c r="E19" s="97">
        <f t="shared" si="5"/>
        <v>2005.347</v>
      </c>
      <c r="F19" s="97">
        <f t="shared" si="5"/>
        <v>1380.48</v>
      </c>
      <c r="G19" s="97">
        <f t="shared" si="5"/>
        <v>4302.3230000000003</v>
      </c>
      <c r="H19" s="97">
        <f t="shared" si="5"/>
        <v>8.2639999999999993</v>
      </c>
      <c r="I19" s="97">
        <f t="shared" si="5"/>
        <v>92.106999999999999</v>
      </c>
      <c r="J19" s="97">
        <f t="shared" si="5"/>
        <v>0</v>
      </c>
      <c r="K19" s="97">
        <f t="shared" si="5"/>
        <v>12705.945</v>
      </c>
      <c r="L19" s="97">
        <f t="shared" si="5"/>
        <v>4252.9690000000001</v>
      </c>
      <c r="M19" s="97">
        <f t="shared" si="5"/>
        <v>17059.285</v>
      </c>
    </row>
    <row r="20" spans="1:13" ht="13.5" customHeight="1" x14ac:dyDescent="0.25">
      <c r="A20" s="9" t="s">
        <v>153</v>
      </c>
      <c r="B20" s="97">
        <f>B19+B15+B11+B7</f>
        <v>2901.9959999999996</v>
      </c>
      <c r="C20" s="97">
        <f t="shared" ref="C20:M20" si="6">C19+C15+C11+C7</f>
        <v>354.76400000000001</v>
      </c>
      <c r="D20" s="97">
        <f t="shared" si="6"/>
        <v>1.6E-2</v>
      </c>
      <c r="E20" s="97">
        <f t="shared" si="6"/>
        <v>17361.294999999998</v>
      </c>
      <c r="F20" s="97">
        <f t="shared" si="6"/>
        <v>6684.4080000000004</v>
      </c>
      <c r="G20" s="97">
        <f t="shared" si="6"/>
        <v>27302.478999999999</v>
      </c>
      <c r="H20" s="97">
        <f t="shared" si="6"/>
        <v>8.2639999999999993</v>
      </c>
      <c r="I20" s="97">
        <f t="shared" si="6"/>
        <v>416.774</v>
      </c>
      <c r="J20" s="97">
        <f t="shared" si="6"/>
        <v>0</v>
      </c>
      <c r="K20" s="97">
        <f t="shared" si="6"/>
        <v>70787.962</v>
      </c>
      <c r="L20" s="97">
        <f t="shared" si="6"/>
        <v>18091.010999999999</v>
      </c>
      <c r="M20" s="97">
        <f t="shared" si="6"/>
        <v>89304.010999999999</v>
      </c>
    </row>
    <row r="21" spans="1:13" ht="13.5" customHeight="1" x14ac:dyDescent="0.3">
      <c r="A21" s="8" t="s">
        <v>154</v>
      </c>
      <c r="B21" s="96">
        <v>320.16199999999998</v>
      </c>
      <c r="C21" s="96">
        <v>0.47099999999999997</v>
      </c>
      <c r="D21" s="102">
        <v>0</v>
      </c>
      <c r="E21" s="96">
        <v>135.316</v>
      </c>
      <c r="F21" s="96">
        <v>532.85500000000002</v>
      </c>
      <c r="G21" s="96">
        <f t="shared" si="0"/>
        <v>988.80399999999997</v>
      </c>
      <c r="H21" s="96">
        <v>0</v>
      </c>
      <c r="I21" s="96">
        <v>34.732999999999997</v>
      </c>
      <c r="J21" s="96">
        <v>0</v>
      </c>
      <c r="K21" s="96">
        <v>4813.4179999999997</v>
      </c>
      <c r="L21" s="96">
        <v>891.52499999999998</v>
      </c>
      <c r="M21" s="96">
        <f t="shared" si="1"/>
        <v>5739.6759999999995</v>
      </c>
    </row>
    <row r="22" spans="1:13" ht="13.5" customHeight="1" x14ac:dyDescent="0.3">
      <c r="A22" s="8" t="s">
        <v>139</v>
      </c>
      <c r="B22" s="96">
        <v>925.16099999999994</v>
      </c>
      <c r="C22" s="96">
        <v>0.13300000000000001</v>
      </c>
      <c r="D22" s="102">
        <v>0</v>
      </c>
      <c r="E22" s="96">
        <v>117.286</v>
      </c>
      <c r="F22" s="96">
        <v>309.78300000000002</v>
      </c>
      <c r="G22" s="96">
        <f t="shared" si="0"/>
        <v>1352.3629999999998</v>
      </c>
      <c r="H22" s="96">
        <v>0</v>
      </c>
      <c r="I22" s="96">
        <v>32.179000000000002</v>
      </c>
      <c r="J22" s="96">
        <v>0</v>
      </c>
      <c r="K22" s="96">
        <v>3520.2260000000001</v>
      </c>
      <c r="L22" s="96">
        <v>1305.1279999999999</v>
      </c>
      <c r="M22" s="96">
        <f t="shared" si="1"/>
        <v>4857.5330000000004</v>
      </c>
    </row>
    <row r="23" spans="1:13" ht="13.5" customHeight="1" x14ac:dyDescent="0.3">
      <c r="A23" s="8" t="s">
        <v>140</v>
      </c>
      <c r="B23" s="96">
        <v>426.42200000000003</v>
      </c>
      <c r="C23" s="96">
        <v>0.16600000000000001</v>
      </c>
      <c r="D23" s="102">
        <v>0</v>
      </c>
      <c r="E23" s="96">
        <v>75.972999999999999</v>
      </c>
      <c r="F23" s="96">
        <v>316.24900000000002</v>
      </c>
      <c r="G23" s="96">
        <f t="shared" si="0"/>
        <v>818.81000000000006</v>
      </c>
      <c r="H23" s="96">
        <v>0</v>
      </c>
      <c r="I23" s="96">
        <v>33.335999999999999</v>
      </c>
      <c r="J23" s="96">
        <v>0</v>
      </c>
      <c r="K23" s="96">
        <v>5509.2340000000004</v>
      </c>
      <c r="L23" s="96">
        <v>1711.29</v>
      </c>
      <c r="M23" s="96">
        <f t="shared" si="1"/>
        <v>7253.8600000000006</v>
      </c>
    </row>
    <row r="24" spans="1:13" ht="13.5" customHeight="1" x14ac:dyDescent="0.25">
      <c r="A24" s="9" t="s">
        <v>141</v>
      </c>
      <c r="B24" s="97">
        <f>B23+B22+B21</f>
        <v>1671.7450000000001</v>
      </c>
      <c r="C24" s="97">
        <f t="shared" ref="C24:M24" si="7">C23+C22+C21</f>
        <v>0.77</v>
      </c>
      <c r="D24" s="97">
        <f t="shared" si="7"/>
        <v>0</v>
      </c>
      <c r="E24" s="97">
        <f t="shared" si="7"/>
        <v>328.57500000000005</v>
      </c>
      <c r="F24" s="97">
        <f t="shared" si="7"/>
        <v>1158.8870000000002</v>
      </c>
      <c r="G24" s="97">
        <f t="shared" si="7"/>
        <v>3159.9769999999999</v>
      </c>
      <c r="H24" s="97">
        <f t="shared" si="7"/>
        <v>0</v>
      </c>
      <c r="I24" s="97">
        <f t="shared" si="7"/>
        <v>100.24799999999999</v>
      </c>
      <c r="J24" s="97">
        <f t="shared" si="7"/>
        <v>0</v>
      </c>
      <c r="K24" s="97">
        <f t="shared" si="7"/>
        <v>13842.878000000001</v>
      </c>
      <c r="L24" s="97">
        <f t="shared" si="7"/>
        <v>3907.9429999999998</v>
      </c>
      <c r="M24" s="97">
        <f t="shared" si="7"/>
        <v>17851.069</v>
      </c>
    </row>
    <row r="25" spans="1:13" ht="13.5" customHeight="1" x14ac:dyDescent="0.3">
      <c r="A25" s="8" t="s">
        <v>142</v>
      </c>
      <c r="B25" s="102">
        <v>0</v>
      </c>
      <c r="C25" s="102">
        <v>0</v>
      </c>
      <c r="D25" s="102">
        <v>0</v>
      </c>
      <c r="E25" s="96">
        <v>561.21299999999997</v>
      </c>
      <c r="F25" s="96">
        <v>204.726</v>
      </c>
      <c r="G25" s="96">
        <f t="shared" si="0"/>
        <v>765.93899999999996</v>
      </c>
      <c r="H25" s="96">
        <v>0</v>
      </c>
      <c r="I25" s="96">
        <v>47.536999999999999</v>
      </c>
      <c r="J25" s="96">
        <v>0</v>
      </c>
      <c r="K25" s="96">
        <v>4323.1989999999996</v>
      </c>
      <c r="L25" s="96">
        <v>1249.5930000000001</v>
      </c>
      <c r="M25" s="96">
        <f t="shared" si="1"/>
        <v>5620.3289999999997</v>
      </c>
    </row>
    <row r="26" spans="1:13" ht="13.5" customHeight="1" x14ac:dyDescent="0.3">
      <c r="A26" s="8" t="s">
        <v>129</v>
      </c>
      <c r="B26" s="96">
        <v>237.738</v>
      </c>
      <c r="C26" s="96">
        <v>0.84099999999999997</v>
      </c>
      <c r="D26" s="102">
        <v>0</v>
      </c>
      <c r="E26" s="96">
        <v>201.03800000000001</v>
      </c>
      <c r="F26" s="96">
        <v>434.76</v>
      </c>
      <c r="G26" s="96">
        <f t="shared" si="0"/>
        <v>874.37699999999995</v>
      </c>
      <c r="H26" s="96">
        <v>0</v>
      </c>
      <c r="I26" s="96">
        <v>27.782</v>
      </c>
      <c r="J26" s="96">
        <v>0</v>
      </c>
      <c r="K26" s="96">
        <v>5954.674</v>
      </c>
      <c r="L26" s="96">
        <v>1548.7739999999999</v>
      </c>
      <c r="M26" s="96">
        <f t="shared" si="1"/>
        <v>7531.23</v>
      </c>
    </row>
    <row r="27" spans="1:13" ht="13.5" customHeight="1" x14ac:dyDescent="0.3">
      <c r="A27" s="8" t="s">
        <v>143</v>
      </c>
      <c r="B27" s="96">
        <v>26.794</v>
      </c>
      <c r="C27" s="96">
        <v>0.158</v>
      </c>
      <c r="D27" s="102">
        <v>0</v>
      </c>
      <c r="E27" s="96">
        <v>431.75900000000001</v>
      </c>
      <c r="F27" s="96">
        <v>320.90600000000001</v>
      </c>
      <c r="G27" s="96">
        <f t="shared" si="0"/>
        <v>779.61699999999996</v>
      </c>
      <c r="H27" s="96">
        <v>342.16300000000001</v>
      </c>
      <c r="I27" s="96">
        <v>45.218000000000004</v>
      </c>
      <c r="J27" s="96">
        <v>0</v>
      </c>
      <c r="K27" s="96">
        <v>4659.0540000000001</v>
      </c>
      <c r="L27" s="96">
        <v>1321.529</v>
      </c>
      <c r="M27" s="96">
        <f t="shared" si="1"/>
        <v>6367.9639999999999</v>
      </c>
    </row>
    <row r="28" spans="1:13" ht="13.5" customHeight="1" x14ac:dyDescent="0.25">
      <c r="A28" s="9" t="s">
        <v>144</v>
      </c>
      <c r="B28" s="97">
        <f>SUM(B25:B27)</f>
        <v>264.53199999999998</v>
      </c>
      <c r="C28" s="97">
        <f t="shared" ref="C28:M28" si="8">SUM(C25:C27)</f>
        <v>0.999</v>
      </c>
      <c r="D28" s="97">
        <f t="shared" si="8"/>
        <v>0</v>
      </c>
      <c r="E28" s="97">
        <f t="shared" si="8"/>
        <v>1194.01</v>
      </c>
      <c r="F28" s="97">
        <f t="shared" si="8"/>
        <v>960.39200000000005</v>
      </c>
      <c r="G28" s="97">
        <f t="shared" si="8"/>
        <v>2419.933</v>
      </c>
      <c r="H28" s="97">
        <f t="shared" si="8"/>
        <v>342.16300000000001</v>
      </c>
      <c r="I28" s="97">
        <f t="shared" si="8"/>
        <v>120.53700000000001</v>
      </c>
      <c r="J28" s="97">
        <f t="shared" si="8"/>
        <v>0</v>
      </c>
      <c r="K28" s="97">
        <f t="shared" si="8"/>
        <v>14936.927</v>
      </c>
      <c r="L28" s="97">
        <f t="shared" si="8"/>
        <v>4119.8960000000006</v>
      </c>
      <c r="M28" s="97">
        <f t="shared" si="8"/>
        <v>19519.523000000001</v>
      </c>
    </row>
    <row r="29" spans="1:13" ht="13.5" customHeight="1" x14ac:dyDescent="0.3">
      <c r="A29" s="8" t="s">
        <v>145</v>
      </c>
      <c r="B29" s="96">
        <v>383.73200000000003</v>
      </c>
      <c r="C29" s="102">
        <v>0</v>
      </c>
      <c r="D29" s="102">
        <v>0</v>
      </c>
      <c r="E29" s="96">
        <v>62.66</v>
      </c>
      <c r="F29" s="96">
        <v>365.13499999999999</v>
      </c>
      <c r="G29" s="96">
        <f t="shared" si="0"/>
        <v>811.52700000000004</v>
      </c>
      <c r="H29" s="96">
        <v>31.027999999999999</v>
      </c>
      <c r="I29" s="96">
        <v>33.216999999999999</v>
      </c>
      <c r="J29" s="96">
        <v>0</v>
      </c>
      <c r="K29" s="96">
        <v>4940.951</v>
      </c>
      <c r="L29" s="96">
        <v>1772.6420000000001</v>
      </c>
      <c r="M29" s="96">
        <f t="shared" si="1"/>
        <v>6777.8379999999997</v>
      </c>
    </row>
    <row r="30" spans="1:13" ht="13.5" customHeight="1" x14ac:dyDescent="0.3">
      <c r="A30" s="8" t="s">
        <v>146</v>
      </c>
      <c r="B30" s="96">
        <v>272.68900000000002</v>
      </c>
      <c r="C30" s="96">
        <v>7.0999999999999994E-2</v>
      </c>
      <c r="D30" s="102">
        <v>0</v>
      </c>
      <c r="E30" s="96">
        <v>76.962000000000003</v>
      </c>
      <c r="F30" s="96">
        <v>247.28700000000001</v>
      </c>
      <c r="G30" s="96">
        <f t="shared" si="0"/>
        <v>597.00900000000001</v>
      </c>
      <c r="H30" s="96">
        <v>0</v>
      </c>
      <c r="I30" s="96">
        <v>101.342</v>
      </c>
      <c r="J30" s="96">
        <v>0</v>
      </c>
      <c r="K30" s="96">
        <v>4552.473</v>
      </c>
      <c r="L30" s="96">
        <v>1707.6880000000001</v>
      </c>
      <c r="M30" s="96">
        <f t="shared" si="1"/>
        <v>6361.5029999999997</v>
      </c>
    </row>
    <row r="31" spans="1:13" ht="13.5" customHeight="1" x14ac:dyDescent="0.3">
      <c r="A31" s="8" t="s">
        <v>147</v>
      </c>
      <c r="B31" s="102">
        <v>0</v>
      </c>
      <c r="C31" s="96">
        <v>0.29299999999999998</v>
      </c>
      <c r="D31" s="102">
        <v>0</v>
      </c>
      <c r="E31" s="96">
        <v>1077.2550000000001</v>
      </c>
      <c r="F31" s="96">
        <v>357.93</v>
      </c>
      <c r="G31" s="96">
        <f t="shared" si="0"/>
        <v>1435.4780000000001</v>
      </c>
      <c r="H31" s="96">
        <v>0</v>
      </c>
      <c r="I31" s="96">
        <v>0.91900000000000004</v>
      </c>
      <c r="J31" s="96">
        <v>0</v>
      </c>
      <c r="K31" s="96">
        <v>2432.02</v>
      </c>
      <c r="L31" s="96">
        <v>1166.922</v>
      </c>
      <c r="M31" s="96">
        <f t="shared" si="1"/>
        <v>3599.8609999999999</v>
      </c>
    </row>
    <row r="32" spans="1:13" ht="13.5" customHeight="1" x14ac:dyDescent="0.25">
      <c r="A32" s="9" t="s">
        <v>148</v>
      </c>
      <c r="B32" s="97">
        <f>SUM(B29:B31)</f>
        <v>656.42100000000005</v>
      </c>
      <c r="C32" s="97">
        <f t="shared" ref="C32:M32" si="9">SUM(C29:C31)</f>
        <v>0.36399999999999999</v>
      </c>
      <c r="D32" s="97">
        <f t="shared" si="9"/>
        <v>0</v>
      </c>
      <c r="E32" s="97">
        <f t="shared" si="9"/>
        <v>1216.8770000000002</v>
      </c>
      <c r="F32" s="97">
        <f t="shared" si="9"/>
        <v>970.35200000000009</v>
      </c>
      <c r="G32" s="97">
        <f t="shared" si="9"/>
        <v>2844.0140000000001</v>
      </c>
      <c r="H32" s="97">
        <f t="shared" si="9"/>
        <v>31.027999999999999</v>
      </c>
      <c r="I32" s="97">
        <f t="shared" si="9"/>
        <v>135.47800000000001</v>
      </c>
      <c r="J32" s="97">
        <f t="shared" si="9"/>
        <v>0</v>
      </c>
      <c r="K32" s="97">
        <f t="shared" si="9"/>
        <v>11925.444</v>
      </c>
      <c r="L32" s="97">
        <f t="shared" si="9"/>
        <v>4647.2520000000004</v>
      </c>
      <c r="M32" s="97">
        <f t="shared" si="9"/>
        <v>16739.202000000001</v>
      </c>
    </row>
    <row r="33" spans="1:13" ht="13.5" customHeight="1" x14ac:dyDescent="0.3">
      <c r="A33" s="8" t="s">
        <v>149</v>
      </c>
      <c r="B33" s="96">
        <v>581.16200000000003</v>
      </c>
      <c r="C33" s="96">
        <v>3.1E-2</v>
      </c>
      <c r="D33" s="102">
        <v>0</v>
      </c>
      <c r="E33" s="96">
        <v>459.60700000000003</v>
      </c>
      <c r="F33" s="96">
        <v>395.815</v>
      </c>
      <c r="G33" s="96">
        <f t="shared" si="0"/>
        <v>1436.615</v>
      </c>
      <c r="H33" s="96">
        <v>0</v>
      </c>
      <c r="I33" s="96">
        <v>1.679</v>
      </c>
      <c r="J33" s="96">
        <v>0</v>
      </c>
      <c r="K33" s="96">
        <v>591.80899999999997</v>
      </c>
      <c r="L33" s="96">
        <v>1825.04</v>
      </c>
      <c r="M33" s="96">
        <f t="shared" si="1"/>
        <v>2418.5279999999998</v>
      </c>
    </row>
    <row r="34" spans="1:13" ht="13.5" customHeight="1" x14ac:dyDescent="0.3">
      <c r="A34" s="8" t="s">
        <v>150</v>
      </c>
      <c r="B34" s="96">
        <v>0.28799999999999998</v>
      </c>
      <c r="C34" s="102">
        <v>0</v>
      </c>
      <c r="D34" s="96">
        <v>8.8999999999999996E-2</v>
      </c>
      <c r="E34" s="96">
        <v>1687.3779999999999</v>
      </c>
      <c r="F34" s="96">
        <v>588.21500000000003</v>
      </c>
      <c r="G34" s="96">
        <f t="shared" si="0"/>
        <v>2275.9699999999998</v>
      </c>
      <c r="H34" s="96">
        <v>0</v>
      </c>
      <c r="I34" s="96">
        <v>57.201999999999998</v>
      </c>
      <c r="J34" s="96">
        <v>0</v>
      </c>
      <c r="K34" s="96">
        <v>329.23899999999998</v>
      </c>
      <c r="L34" s="96">
        <v>1141.778</v>
      </c>
      <c r="M34" s="96">
        <f t="shared" si="1"/>
        <v>1528.2190000000001</v>
      </c>
    </row>
    <row r="35" spans="1:13" ht="13.5" customHeight="1" x14ac:dyDescent="0.3">
      <c r="A35" s="8" t="s">
        <v>151</v>
      </c>
      <c r="B35" s="96">
        <v>260.51</v>
      </c>
      <c r="C35" s="96">
        <v>0.95599999999999996</v>
      </c>
      <c r="D35" s="102">
        <v>0</v>
      </c>
      <c r="E35" s="96">
        <v>545.29100000000005</v>
      </c>
      <c r="F35" s="96">
        <v>290.19799999999998</v>
      </c>
      <c r="G35" s="96">
        <f t="shared" si="0"/>
        <v>1096.9549999999999</v>
      </c>
      <c r="H35" s="96">
        <v>0</v>
      </c>
      <c r="I35" s="96">
        <v>0.97899999999999998</v>
      </c>
      <c r="J35" s="96">
        <v>0</v>
      </c>
      <c r="K35" s="96">
        <v>2819.2860000000001</v>
      </c>
      <c r="L35" s="96">
        <v>812.93600000000004</v>
      </c>
      <c r="M35" s="96">
        <f t="shared" si="1"/>
        <v>3633.201</v>
      </c>
    </row>
    <row r="36" spans="1:13" ht="13.5" customHeight="1" x14ac:dyDescent="0.25">
      <c r="A36" s="9" t="s">
        <v>152</v>
      </c>
      <c r="B36" s="97">
        <f>SUM(B33:B35)</f>
        <v>841.96</v>
      </c>
      <c r="C36" s="97">
        <f t="shared" ref="C36:M36" si="10">SUM(C33:C35)</f>
        <v>0.98699999999999999</v>
      </c>
      <c r="D36" s="97">
        <f t="shared" si="10"/>
        <v>8.8999999999999996E-2</v>
      </c>
      <c r="E36" s="97">
        <f t="shared" si="10"/>
        <v>2692.2760000000003</v>
      </c>
      <c r="F36" s="97">
        <f t="shared" si="10"/>
        <v>1274.2280000000001</v>
      </c>
      <c r="G36" s="97">
        <f t="shared" si="10"/>
        <v>4809.54</v>
      </c>
      <c r="H36" s="97">
        <f t="shared" si="10"/>
        <v>0</v>
      </c>
      <c r="I36" s="97">
        <f t="shared" si="10"/>
        <v>59.86</v>
      </c>
      <c r="J36" s="97">
        <f t="shared" si="10"/>
        <v>0</v>
      </c>
      <c r="K36" s="97">
        <f t="shared" si="10"/>
        <v>3740.3339999999998</v>
      </c>
      <c r="L36" s="97">
        <f t="shared" si="10"/>
        <v>3779.7540000000004</v>
      </c>
      <c r="M36" s="97">
        <f t="shared" si="10"/>
        <v>7579.9480000000003</v>
      </c>
    </row>
    <row r="37" spans="1:13" ht="13.5" customHeight="1" x14ac:dyDescent="0.25">
      <c r="A37" s="9" t="s">
        <v>155</v>
      </c>
      <c r="B37" s="97">
        <f>SUM(B36,B32,B28,B24)</f>
        <v>3434.6580000000004</v>
      </c>
      <c r="C37" s="97">
        <f t="shared" ref="C37:M37" si="11">SUM(C36,C32,C28,C24)</f>
        <v>3.12</v>
      </c>
      <c r="D37" s="97">
        <f t="shared" si="11"/>
        <v>8.8999999999999996E-2</v>
      </c>
      <c r="E37" s="97">
        <f t="shared" si="11"/>
        <v>5431.7380000000003</v>
      </c>
      <c r="F37" s="97">
        <f t="shared" si="11"/>
        <v>4363.8590000000004</v>
      </c>
      <c r="G37" s="97">
        <f t="shared" si="11"/>
        <v>13233.464</v>
      </c>
      <c r="H37" s="97">
        <f t="shared" si="11"/>
        <v>373.19100000000003</v>
      </c>
      <c r="I37" s="97">
        <f t="shared" si="11"/>
        <v>416.12299999999999</v>
      </c>
      <c r="J37" s="97">
        <f t="shared" si="11"/>
        <v>0</v>
      </c>
      <c r="K37" s="97">
        <f t="shared" si="11"/>
        <v>44445.582999999999</v>
      </c>
      <c r="L37" s="97">
        <f t="shared" si="11"/>
        <v>16454.845000000001</v>
      </c>
      <c r="M37" s="97">
        <f t="shared" si="11"/>
        <v>61689.741999999998</v>
      </c>
    </row>
    <row r="38" spans="1:13" ht="13.5" customHeight="1" x14ac:dyDescent="0.3">
      <c r="A38" s="8" t="s">
        <v>156</v>
      </c>
      <c r="B38" s="96">
        <v>373.15199999999999</v>
      </c>
      <c r="C38" s="102">
        <v>0</v>
      </c>
      <c r="D38" s="102">
        <v>0</v>
      </c>
      <c r="E38" s="96">
        <v>1268.549</v>
      </c>
      <c r="F38" s="96">
        <v>184.279</v>
      </c>
      <c r="G38" s="96">
        <f t="shared" si="0"/>
        <v>1825.98</v>
      </c>
      <c r="H38" s="96">
        <v>0</v>
      </c>
      <c r="I38" s="96">
        <v>19.356999999999999</v>
      </c>
      <c r="J38" s="96">
        <v>0</v>
      </c>
      <c r="K38" s="96">
        <v>4225.8760000000002</v>
      </c>
      <c r="L38" s="96">
        <v>377.88600000000002</v>
      </c>
      <c r="M38" s="96">
        <f t="shared" si="1"/>
        <v>4623.1190000000006</v>
      </c>
    </row>
    <row r="39" spans="1:13" ht="13.5" customHeight="1" x14ac:dyDescent="0.3">
      <c r="A39" s="8" t="s">
        <v>139</v>
      </c>
      <c r="B39" s="96">
        <v>283.767</v>
      </c>
      <c r="C39" s="96">
        <v>0.182</v>
      </c>
      <c r="D39" s="102">
        <v>0</v>
      </c>
      <c r="E39" s="96">
        <v>357.56099999999998</v>
      </c>
      <c r="F39" s="96">
        <v>115.295</v>
      </c>
      <c r="G39" s="96">
        <f t="shared" si="0"/>
        <v>756.80499999999995</v>
      </c>
      <c r="H39" s="96">
        <v>0</v>
      </c>
      <c r="I39" s="96">
        <v>38.588000000000001</v>
      </c>
      <c r="J39" s="96">
        <v>0</v>
      </c>
      <c r="K39" s="96">
        <v>2823.5909999999999</v>
      </c>
      <c r="L39" s="96">
        <v>321.315</v>
      </c>
      <c r="M39" s="96">
        <f t="shared" si="1"/>
        <v>3183.4940000000001</v>
      </c>
    </row>
    <row r="40" spans="1:13" ht="13.5" customHeight="1" x14ac:dyDescent="0.3">
      <c r="A40" s="8" t="s">
        <v>140</v>
      </c>
      <c r="B40" s="96">
        <v>370.149</v>
      </c>
      <c r="C40" s="102">
        <v>0</v>
      </c>
      <c r="D40" s="102">
        <v>0</v>
      </c>
      <c r="E40" s="96">
        <v>807.70399999999995</v>
      </c>
      <c r="F40" s="96">
        <v>51.195999999999998</v>
      </c>
      <c r="G40" s="96">
        <f t="shared" si="0"/>
        <v>1229.049</v>
      </c>
      <c r="H40" s="96">
        <v>0</v>
      </c>
      <c r="I40" s="96">
        <v>9.4390000000000001</v>
      </c>
      <c r="J40" s="96">
        <v>0</v>
      </c>
      <c r="K40" s="96">
        <v>4488.7749999999996</v>
      </c>
      <c r="L40" s="96">
        <v>837.20399999999995</v>
      </c>
      <c r="M40" s="96">
        <f t="shared" si="1"/>
        <v>5335.4179999999997</v>
      </c>
    </row>
    <row r="41" spans="1:13" ht="13.5" customHeight="1" x14ac:dyDescent="0.25">
      <c r="A41" s="9" t="s">
        <v>141</v>
      </c>
      <c r="B41" s="97">
        <f>SUM(B38:B40)</f>
        <v>1027.068</v>
      </c>
      <c r="C41" s="97">
        <f t="shared" ref="C41:M41" si="12">SUM(C38:C40)</f>
        <v>0.182</v>
      </c>
      <c r="D41" s="97">
        <f t="shared" si="12"/>
        <v>0</v>
      </c>
      <c r="E41" s="97">
        <f t="shared" si="12"/>
        <v>2433.8139999999999</v>
      </c>
      <c r="F41" s="97">
        <f t="shared" si="12"/>
        <v>350.77</v>
      </c>
      <c r="G41" s="97">
        <f t="shared" si="12"/>
        <v>3811.8339999999998</v>
      </c>
      <c r="H41" s="97">
        <f t="shared" si="12"/>
        <v>0</v>
      </c>
      <c r="I41" s="97">
        <f t="shared" si="12"/>
        <v>67.384</v>
      </c>
      <c r="J41" s="97">
        <f t="shared" si="12"/>
        <v>0</v>
      </c>
      <c r="K41" s="97">
        <f t="shared" si="12"/>
        <v>11538.242</v>
      </c>
      <c r="L41" s="97">
        <f t="shared" si="12"/>
        <v>1536.405</v>
      </c>
      <c r="M41" s="97">
        <f t="shared" si="12"/>
        <v>13142.031000000001</v>
      </c>
    </row>
    <row r="42" spans="1:13" ht="13.5" customHeight="1" x14ac:dyDescent="0.3">
      <c r="A42" s="8" t="s">
        <v>142</v>
      </c>
      <c r="B42" s="96">
        <v>226.45400000000001</v>
      </c>
      <c r="C42" s="96">
        <v>0.36099999999999999</v>
      </c>
      <c r="D42" s="102">
        <v>0</v>
      </c>
      <c r="E42" s="96">
        <v>720.95</v>
      </c>
      <c r="F42" s="96">
        <v>333.69299999999998</v>
      </c>
      <c r="G42" s="96">
        <f t="shared" si="0"/>
        <v>1281.4580000000001</v>
      </c>
      <c r="H42" s="96">
        <v>0</v>
      </c>
      <c r="I42" s="96">
        <v>14.122999999999999</v>
      </c>
      <c r="J42" s="96">
        <v>0</v>
      </c>
      <c r="K42" s="96">
        <v>4133.933</v>
      </c>
      <c r="L42" s="96">
        <v>905.67</v>
      </c>
      <c r="M42" s="96">
        <f t="shared" si="1"/>
        <v>5053.7259999999997</v>
      </c>
    </row>
    <row r="43" spans="1:13" ht="13.5" customHeight="1" x14ac:dyDescent="0.3">
      <c r="A43" s="8" t="s">
        <v>129</v>
      </c>
      <c r="B43" s="96">
        <v>252.65100000000001</v>
      </c>
      <c r="C43" s="102">
        <v>0</v>
      </c>
      <c r="D43" s="102">
        <v>0</v>
      </c>
      <c r="E43" s="96">
        <v>1607.018</v>
      </c>
      <c r="F43" s="96">
        <v>115.581</v>
      </c>
      <c r="G43" s="96">
        <f t="shared" si="0"/>
        <v>1975.25</v>
      </c>
      <c r="H43" s="96">
        <v>0</v>
      </c>
      <c r="I43" s="96">
        <v>19.739000000000001</v>
      </c>
      <c r="J43" s="96">
        <v>0</v>
      </c>
      <c r="K43" s="96">
        <v>3746.9290000000001</v>
      </c>
      <c r="L43" s="96">
        <v>901.42700000000002</v>
      </c>
      <c r="M43" s="96">
        <f t="shared" si="1"/>
        <v>4668.0950000000003</v>
      </c>
    </row>
    <row r="44" spans="1:13" ht="13.5" customHeight="1" x14ac:dyDescent="0.3">
      <c r="A44" s="8" t="s">
        <v>143</v>
      </c>
      <c r="B44" s="96">
        <v>2.0569999999999999</v>
      </c>
      <c r="C44" s="96">
        <v>0.22900000000000001</v>
      </c>
      <c r="D44" s="102">
        <v>0</v>
      </c>
      <c r="E44" s="96">
        <v>1658.712</v>
      </c>
      <c r="F44" s="96">
        <v>251.405</v>
      </c>
      <c r="G44" s="96">
        <f t="shared" si="0"/>
        <v>1912.403</v>
      </c>
      <c r="H44" s="96">
        <v>12.712999999999999</v>
      </c>
      <c r="I44" s="96">
        <v>64.766999999999996</v>
      </c>
      <c r="J44" s="96">
        <v>0</v>
      </c>
      <c r="K44" s="96">
        <v>2897.01</v>
      </c>
      <c r="L44" s="96">
        <v>529.82600000000002</v>
      </c>
      <c r="M44" s="96">
        <f t="shared" si="1"/>
        <v>3504.3160000000003</v>
      </c>
    </row>
    <row r="45" spans="1:13" ht="13.5" customHeight="1" x14ac:dyDescent="0.25">
      <c r="A45" s="9" t="s">
        <v>144</v>
      </c>
      <c r="B45" s="97">
        <f>SUM(B42:B44)</f>
        <v>481.16200000000003</v>
      </c>
      <c r="C45" s="97">
        <f t="shared" ref="C45:M45" si="13">SUM(C42:C44)</f>
        <v>0.59</v>
      </c>
      <c r="D45" s="97">
        <f t="shared" si="13"/>
        <v>0</v>
      </c>
      <c r="E45" s="97">
        <f t="shared" si="13"/>
        <v>3986.68</v>
      </c>
      <c r="F45" s="97">
        <f t="shared" si="13"/>
        <v>700.67899999999997</v>
      </c>
      <c r="G45" s="97">
        <f t="shared" si="13"/>
        <v>5169.1109999999999</v>
      </c>
      <c r="H45" s="97">
        <f t="shared" si="13"/>
        <v>12.712999999999999</v>
      </c>
      <c r="I45" s="97">
        <f t="shared" si="13"/>
        <v>98.628999999999991</v>
      </c>
      <c r="J45" s="97">
        <f t="shared" si="13"/>
        <v>0</v>
      </c>
      <c r="K45" s="97">
        <f t="shared" si="13"/>
        <v>10777.871999999999</v>
      </c>
      <c r="L45" s="97">
        <f t="shared" si="13"/>
        <v>2336.9229999999998</v>
      </c>
      <c r="M45" s="97">
        <f t="shared" si="13"/>
        <v>13226.137000000001</v>
      </c>
    </row>
    <row r="46" spans="1:13" ht="13.5" customHeight="1" x14ac:dyDescent="0.3">
      <c r="A46" s="9" t="s">
        <v>145</v>
      </c>
      <c r="B46" s="98">
        <v>304.50299999999999</v>
      </c>
      <c r="C46" s="98">
        <v>0.38700000000000001</v>
      </c>
      <c r="D46" s="98">
        <v>0</v>
      </c>
      <c r="E46" s="98">
        <v>66.563999999999993</v>
      </c>
      <c r="F46" s="98">
        <v>74.537999999999997</v>
      </c>
      <c r="G46" s="97">
        <f>SUM(B46:F46)</f>
        <v>445.99199999999996</v>
      </c>
      <c r="H46" s="101">
        <v>0</v>
      </c>
      <c r="I46" s="101">
        <v>0</v>
      </c>
      <c r="J46" s="101">
        <v>0</v>
      </c>
      <c r="K46" s="97">
        <v>776.27800000000002</v>
      </c>
      <c r="L46" s="97">
        <v>348.536</v>
      </c>
      <c r="M46" s="97">
        <f>SUM(H46:L46)</f>
        <v>1124.8140000000001</v>
      </c>
    </row>
    <row r="47" spans="1:13" ht="13.5" customHeight="1" x14ac:dyDescent="0.25">
      <c r="B47" s="99"/>
      <c r="C47" s="99"/>
      <c r="D47" s="99"/>
      <c r="E47" s="99"/>
      <c r="F47" s="99"/>
      <c r="G47" s="99"/>
      <c r="H47" s="99"/>
      <c r="I47" s="99"/>
      <c r="J47" s="99"/>
      <c r="K47" s="99"/>
      <c r="L47" s="99"/>
      <c r="M47" s="99"/>
    </row>
    <row r="51" spans="10:10" ht="13.5" customHeight="1" x14ac:dyDescent="0.25">
      <c r="J51" s="100">
        <v>0</v>
      </c>
    </row>
  </sheetData>
  <mergeCells count="2">
    <mergeCell ref="C2:G2"/>
    <mergeCell ref="H2:M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157"/>
  <sheetViews>
    <sheetView workbookViewId="0">
      <selection activeCell="T29" sqref="T29"/>
    </sheetView>
  </sheetViews>
  <sheetFormatPr defaultColWidth="9.140625" defaultRowHeight="17.25" x14ac:dyDescent="0.3"/>
  <cols>
    <col min="1" max="2" width="11.7109375" style="62" customWidth="1"/>
    <col min="3" max="3" width="12.7109375" style="62" customWidth="1"/>
    <col min="4" max="33" width="11.7109375" style="62" customWidth="1"/>
    <col min="34" max="16384" width="9.140625" style="8"/>
  </cols>
  <sheetData>
    <row r="2" spans="1:35" x14ac:dyDescent="0.3">
      <c r="F2" s="43" t="s">
        <v>491</v>
      </c>
      <c r="G2" s="43"/>
      <c r="H2" s="43"/>
      <c r="I2" s="43"/>
      <c r="J2" s="43"/>
      <c r="K2" s="43"/>
      <c r="L2" s="43"/>
      <c r="M2" s="43"/>
      <c r="N2" s="43"/>
      <c r="O2" s="43"/>
      <c r="P2" s="43"/>
      <c r="X2" s="43" t="s">
        <v>492</v>
      </c>
      <c r="Y2" s="43"/>
      <c r="Z2" s="43"/>
      <c r="AA2" s="43"/>
      <c r="AB2" s="43"/>
      <c r="AC2" s="43"/>
      <c r="AD2" s="43"/>
      <c r="AE2" s="43"/>
      <c r="AF2" s="43"/>
      <c r="AG2" s="43"/>
      <c r="AH2" s="11"/>
      <c r="AI2" s="11"/>
    </row>
    <row r="3" spans="1:35" ht="81" customHeight="1" x14ac:dyDescent="0.3">
      <c r="A3" s="45" t="s">
        <v>4</v>
      </c>
      <c r="B3" s="46" t="s">
        <v>0</v>
      </c>
      <c r="C3" s="46" t="s">
        <v>1</v>
      </c>
      <c r="D3" s="46" t="s">
        <v>159</v>
      </c>
      <c r="E3" s="46" t="s">
        <v>160</v>
      </c>
      <c r="F3" s="46" t="s">
        <v>2</v>
      </c>
      <c r="G3" s="46" t="s">
        <v>161</v>
      </c>
      <c r="H3" s="46" t="s">
        <v>3</v>
      </c>
      <c r="I3" s="46" t="s">
        <v>162</v>
      </c>
      <c r="J3" s="46" t="s">
        <v>163</v>
      </c>
      <c r="K3" s="46" t="s">
        <v>164</v>
      </c>
      <c r="L3" s="46" t="s">
        <v>165</v>
      </c>
      <c r="M3" s="46" t="s">
        <v>166</v>
      </c>
      <c r="N3" s="46" t="s">
        <v>167</v>
      </c>
      <c r="O3" s="46" t="s">
        <v>186</v>
      </c>
      <c r="R3" s="45" t="s">
        <v>4</v>
      </c>
      <c r="S3" s="46" t="s">
        <v>0</v>
      </c>
      <c r="T3" s="46" t="s">
        <v>1</v>
      </c>
      <c r="U3" s="46" t="s">
        <v>159</v>
      </c>
      <c r="V3" s="46" t="s">
        <v>160</v>
      </c>
      <c r="W3" s="46" t="s">
        <v>2</v>
      </c>
      <c r="X3" s="46" t="s">
        <v>161</v>
      </c>
      <c r="Y3" s="46" t="s">
        <v>3</v>
      </c>
      <c r="Z3" s="46" t="s">
        <v>162</v>
      </c>
      <c r="AA3" s="46" t="s">
        <v>163</v>
      </c>
      <c r="AB3" s="46" t="s">
        <v>164</v>
      </c>
      <c r="AC3" s="46" t="s">
        <v>165</v>
      </c>
      <c r="AD3" s="46" t="s">
        <v>166</v>
      </c>
      <c r="AE3" s="46" t="s">
        <v>167</v>
      </c>
    </row>
    <row r="4" spans="1:35" ht="15" customHeight="1" x14ac:dyDescent="0.3">
      <c r="A4" s="62" t="s">
        <v>21</v>
      </c>
      <c r="B4" s="102">
        <v>594.74</v>
      </c>
      <c r="C4" s="102">
        <v>10.497999999999999</v>
      </c>
      <c r="D4" s="102">
        <v>1083.079</v>
      </c>
      <c r="E4" s="102">
        <v>778.23599999999999</v>
      </c>
      <c r="F4" s="102">
        <v>73.58</v>
      </c>
      <c r="G4" s="102">
        <v>589.40599999999995</v>
      </c>
      <c r="H4" s="102">
        <v>320.49700000000001</v>
      </c>
      <c r="I4" s="102">
        <v>78.495000000000005</v>
      </c>
      <c r="J4" s="102">
        <v>163.65600000000001</v>
      </c>
      <c r="K4" s="102">
        <v>424.49700000000001</v>
      </c>
      <c r="L4" s="102">
        <v>152.27699999999999</v>
      </c>
      <c r="M4" s="102">
        <f>N4-SUM(B4:L4)</f>
        <v>201.12600000000111</v>
      </c>
      <c r="N4" s="102">
        <v>4470.0870000000004</v>
      </c>
      <c r="O4" s="63">
        <f t="shared" ref="O4:O10" si="0">N4/N$25*100</f>
        <v>64.45011139415422</v>
      </c>
      <c r="R4" s="62" t="s">
        <v>21</v>
      </c>
      <c r="S4" s="112">
        <f>B4/$N4*100</f>
        <v>13.304886459704251</v>
      </c>
      <c r="T4" s="112">
        <f t="shared" ref="T4:AE4" si="1">C4/$N4*100</f>
        <v>0.23485001522341731</v>
      </c>
      <c r="U4" s="112">
        <f t="shared" si="1"/>
        <v>24.229483676715908</v>
      </c>
      <c r="V4" s="112">
        <f t="shared" si="1"/>
        <v>17.4098624926092</v>
      </c>
      <c r="W4" s="112">
        <f t="shared" si="1"/>
        <v>1.6460529739130356</v>
      </c>
      <c r="X4" s="112">
        <f t="shared" si="1"/>
        <v>13.185559923106641</v>
      </c>
      <c r="Y4" s="112">
        <f t="shared" si="1"/>
        <v>7.1698157105219646</v>
      </c>
      <c r="Z4" s="112">
        <f t="shared" si="1"/>
        <v>1.7560060911566151</v>
      </c>
      <c r="AA4" s="112">
        <f t="shared" si="1"/>
        <v>3.6611367966663733</v>
      </c>
      <c r="AB4" s="112">
        <f t="shared" si="1"/>
        <v>9.4963923520951585</v>
      </c>
      <c r="AC4" s="112">
        <f t="shared" si="1"/>
        <v>3.4065779927773212</v>
      </c>
      <c r="AD4" s="112">
        <f t="shared" si="1"/>
        <v>4.4993755155101258</v>
      </c>
      <c r="AE4" s="64">
        <f t="shared" si="1"/>
        <v>100</v>
      </c>
    </row>
    <row r="5" spans="1:35" ht="15" customHeight="1" x14ac:dyDescent="0.3">
      <c r="A5" s="62" t="s">
        <v>20</v>
      </c>
      <c r="B5" s="102">
        <v>1.2150000000000001</v>
      </c>
      <c r="C5" s="102">
        <v>15.067</v>
      </c>
      <c r="D5" s="102">
        <v>11.704000000000001</v>
      </c>
      <c r="E5" s="102">
        <v>370.49099999999999</v>
      </c>
      <c r="F5" s="102">
        <v>0</v>
      </c>
      <c r="G5" s="102">
        <v>1.036</v>
      </c>
      <c r="H5" s="102">
        <v>0.92500000000000004</v>
      </c>
      <c r="I5" s="102">
        <v>17.056999999999999</v>
      </c>
      <c r="J5" s="102">
        <v>4.3999999999999997E-2</v>
      </c>
      <c r="K5" s="102">
        <v>3.9390000000000001</v>
      </c>
      <c r="L5" s="102">
        <v>0.38600000000000001</v>
      </c>
      <c r="M5" s="102">
        <f t="shared" ref="M5:M25" si="2">N5-SUM(B5:L5)</f>
        <v>2.1059999999999945</v>
      </c>
      <c r="N5" s="102">
        <v>423.97</v>
      </c>
      <c r="O5" s="63">
        <f t="shared" si="0"/>
        <v>6.1128371165437194</v>
      </c>
      <c r="R5" s="62" t="s">
        <v>20</v>
      </c>
      <c r="S5" s="112">
        <f t="shared" ref="S5:S25" si="3">B5/$N5*100</f>
        <v>0.28657688043965374</v>
      </c>
      <c r="T5" s="112">
        <f t="shared" ref="T5:T25" si="4">C5/$N5*100</f>
        <v>3.5537891831969239</v>
      </c>
      <c r="U5" s="112">
        <f t="shared" ref="U5:U25" si="5">D5/$N5*100</f>
        <v>2.7605726820293888</v>
      </c>
      <c r="V5" s="112">
        <f t="shared" ref="V5:V25" si="6">E5/$N5*100</f>
        <v>87.386135811496089</v>
      </c>
      <c r="W5" s="112">
        <f t="shared" ref="W5:W25" si="7">F5/$N5*100</f>
        <v>0</v>
      </c>
      <c r="X5" s="112">
        <f t="shared" ref="X5:X25" si="8">G5/$N5*100</f>
        <v>0.24435691204566359</v>
      </c>
      <c r="Y5" s="112">
        <f t="shared" ref="Y5:Y25" si="9">H5/$N5*100</f>
        <v>0.21817581432648536</v>
      </c>
      <c r="Z5" s="112">
        <f t="shared" ref="Z5:Z25" si="10">I5/$N5*100</f>
        <v>4.0231620161803896</v>
      </c>
      <c r="AA5" s="112">
        <f t="shared" ref="AA5:AA25" si="11">J5/$N5*100</f>
        <v>1.0378092789584167E-2</v>
      </c>
      <c r="AB5" s="112">
        <f t="shared" ref="AB5:AB25" si="12">K5/$N5*100</f>
        <v>0.92907517041300092</v>
      </c>
      <c r="AC5" s="112">
        <f t="shared" ref="AC5:AC25" si="13">L5/$N5*100</f>
        <v>9.1044177654079295E-2</v>
      </c>
      <c r="AD5" s="112">
        <f t="shared" ref="AD5:AD25" si="14">M5/$N5*100</f>
        <v>0.49673325942873187</v>
      </c>
      <c r="AE5" s="64">
        <f t="shared" ref="AE5:AE25" si="15">N5/$N5*100</f>
        <v>100</v>
      </c>
    </row>
    <row r="6" spans="1:35" ht="15" customHeight="1" x14ac:dyDescent="0.3">
      <c r="A6" s="62" t="s">
        <v>178</v>
      </c>
      <c r="B6" s="102">
        <v>30.524999999999999</v>
      </c>
      <c r="C6" s="102">
        <v>0</v>
      </c>
      <c r="D6" s="102">
        <v>18.847000000000001</v>
      </c>
      <c r="E6" s="102">
        <v>0</v>
      </c>
      <c r="F6" s="102">
        <v>0</v>
      </c>
      <c r="G6" s="102">
        <v>0.39400000000000002</v>
      </c>
      <c r="H6" s="102">
        <v>1E-3</v>
      </c>
      <c r="I6" s="102">
        <v>0</v>
      </c>
      <c r="J6" s="102">
        <v>2.7E-2</v>
      </c>
      <c r="K6" s="102">
        <v>0</v>
      </c>
      <c r="L6" s="102">
        <v>3.1110000000000002</v>
      </c>
      <c r="M6" s="102">
        <f t="shared" si="2"/>
        <v>0.67900000000000915</v>
      </c>
      <c r="N6" s="102">
        <v>53.584000000000003</v>
      </c>
      <c r="O6" s="63">
        <f t="shared" si="0"/>
        <v>0.77257887127126601</v>
      </c>
      <c r="R6" s="62" t="s">
        <v>178</v>
      </c>
      <c r="S6" s="112">
        <f t="shared" si="3"/>
        <v>56.966631830397127</v>
      </c>
      <c r="T6" s="112">
        <f t="shared" si="4"/>
        <v>0</v>
      </c>
      <c r="U6" s="112">
        <f t="shared" si="5"/>
        <v>35.172812779934311</v>
      </c>
      <c r="V6" s="112">
        <f t="shared" si="6"/>
        <v>0</v>
      </c>
      <c r="W6" s="112">
        <f t="shared" si="7"/>
        <v>0</v>
      </c>
      <c r="X6" s="112">
        <f t="shared" si="8"/>
        <v>0.73529411764705876</v>
      </c>
      <c r="Y6" s="112">
        <f t="shared" si="9"/>
        <v>1.8662287249925349E-3</v>
      </c>
      <c r="Z6" s="112">
        <f t="shared" si="10"/>
        <v>0</v>
      </c>
      <c r="AA6" s="112">
        <f t="shared" si="11"/>
        <v>5.0388175574798445E-2</v>
      </c>
      <c r="AB6" s="112">
        <f t="shared" si="12"/>
        <v>0</v>
      </c>
      <c r="AC6" s="112">
        <f t="shared" si="13"/>
        <v>5.8058375634517763</v>
      </c>
      <c r="AD6" s="112">
        <f t="shared" si="14"/>
        <v>1.2671693042699483</v>
      </c>
      <c r="AE6" s="64">
        <f t="shared" si="15"/>
        <v>100</v>
      </c>
    </row>
    <row r="7" spans="1:35" ht="15" customHeight="1" x14ac:dyDescent="0.3">
      <c r="A7" s="62" t="s">
        <v>15</v>
      </c>
      <c r="B7" s="102">
        <v>0</v>
      </c>
      <c r="C7" s="102">
        <v>0</v>
      </c>
      <c r="D7" s="102">
        <v>0</v>
      </c>
      <c r="E7" s="102">
        <v>0</v>
      </c>
      <c r="F7" s="102">
        <v>0</v>
      </c>
      <c r="G7" s="102">
        <v>0</v>
      </c>
      <c r="H7" s="102">
        <v>3.0000000000000001E-3</v>
      </c>
      <c r="I7" s="102">
        <v>0</v>
      </c>
      <c r="J7" s="102">
        <v>3.68</v>
      </c>
      <c r="K7" s="102">
        <v>0</v>
      </c>
      <c r="L7" s="102">
        <v>0</v>
      </c>
      <c r="M7" s="102">
        <f t="shared" si="2"/>
        <v>7.999999999999563E-3</v>
      </c>
      <c r="N7" s="102">
        <v>3.6909999999999998</v>
      </c>
      <c r="O7" s="63">
        <f t="shared" si="0"/>
        <v>5.3217165830513634E-2</v>
      </c>
      <c r="R7" s="62" t="s">
        <v>15</v>
      </c>
      <c r="S7" s="112">
        <f t="shared" si="3"/>
        <v>0</v>
      </c>
      <c r="T7" s="112">
        <f t="shared" si="4"/>
        <v>0</v>
      </c>
      <c r="U7" s="112">
        <f t="shared" si="5"/>
        <v>0</v>
      </c>
      <c r="V7" s="112">
        <f t="shared" si="6"/>
        <v>0</v>
      </c>
      <c r="W7" s="112">
        <f t="shared" si="7"/>
        <v>0</v>
      </c>
      <c r="X7" s="112">
        <f t="shared" si="8"/>
        <v>0</v>
      </c>
      <c r="Y7" s="112">
        <f t="shared" si="9"/>
        <v>8.1278786236792203E-2</v>
      </c>
      <c r="Z7" s="112">
        <f t="shared" si="10"/>
        <v>0</v>
      </c>
      <c r="AA7" s="112">
        <f t="shared" si="11"/>
        <v>99.701977783798441</v>
      </c>
      <c r="AB7" s="112">
        <f t="shared" si="12"/>
        <v>0</v>
      </c>
      <c r="AC7" s="112">
        <f t="shared" si="13"/>
        <v>0</v>
      </c>
      <c r="AD7" s="112">
        <f t="shared" si="14"/>
        <v>0.21674342996476736</v>
      </c>
      <c r="AE7" s="64">
        <f t="shared" si="15"/>
        <v>100</v>
      </c>
    </row>
    <row r="8" spans="1:35" ht="15" customHeight="1" x14ac:dyDescent="0.3">
      <c r="A8" s="49" t="s">
        <v>77</v>
      </c>
      <c r="B8" s="114">
        <v>626.48</v>
      </c>
      <c r="C8" s="114">
        <v>25.565000000000001</v>
      </c>
      <c r="D8" s="114">
        <v>1113.6300000000001</v>
      </c>
      <c r="E8" s="114">
        <v>1148.7260000000001</v>
      </c>
      <c r="F8" s="114">
        <v>73.58</v>
      </c>
      <c r="G8" s="114">
        <v>590.83600000000001</v>
      </c>
      <c r="H8" s="114">
        <v>321.42500000000001</v>
      </c>
      <c r="I8" s="114">
        <v>95.552000000000007</v>
      </c>
      <c r="J8" s="114">
        <v>167.40600000000001</v>
      </c>
      <c r="K8" s="114">
        <v>428.43599999999998</v>
      </c>
      <c r="L8" s="114">
        <v>155.774</v>
      </c>
      <c r="M8" s="115">
        <f t="shared" si="2"/>
        <v>203.92099999999937</v>
      </c>
      <c r="N8" s="114">
        <v>4951.3310000000001</v>
      </c>
      <c r="O8" s="65">
        <f t="shared" si="0"/>
        <v>71.388730129710893</v>
      </c>
      <c r="R8" s="49" t="s">
        <v>77</v>
      </c>
      <c r="S8" s="113">
        <f t="shared" si="3"/>
        <v>12.652759429737175</v>
      </c>
      <c r="T8" s="113">
        <f t="shared" si="4"/>
        <v>0.51632581219070184</v>
      </c>
      <c r="U8" s="113">
        <f t="shared" si="5"/>
        <v>22.491528035592857</v>
      </c>
      <c r="V8" s="113">
        <f t="shared" si="6"/>
        <v>23.20034754291321</v>
      </c>
      <c r="W8" s="113">
        <f t="shared" si="7"/>
        <v>1.4860650600818244</v>
      </c>
      <c r="X8" s="113">
        <f t="shared" si="8"/>
        <v>11.932872191336026</v>
      </c>
      <c r="Y8" s="113">
        <f t="shared" si="9"/>
        <v>6.4916888004457789</v>
      </c>
      <c r="Z8" s="113">
        <f t="shared" si="10"/>
        <v>1.9298245259708955</v>
      </c>
      <c r="AA8" s="113">
        <f t="shared" si="11"/>
        <v>3.381030272466131</v>
      </c>
      <c r="AB8" s="113">
        <f t="shared" si="12"/>
        <v>8.6529460462247432</v>
      </c>
      <c r="AC8" s="113">
        <f t="shared" si="13"/>
        <v>3.1461035426635786</v>
      </c>
      <c r="AD8" s="113">
        <f t="shared" si="14"/>
        <v>4.1185087403770693</v>
      </c>
      <c r="AE8" s="67">
        <f t="shared" si="15"/>
        <v>100</v>
      </c>
    </row>
    <row r="9" spans="1:35" ht="15" customHeight="1" x14ac:dyDescent="0.3">
      <c r="A9" s="62" t="s">
        <v>19</v>
      </c>
      <c r="B9" s="102"/>
      <c r="C9" s="102">
        <v>0</v>
      </c>
      <c r="D9" s="102">
        <v>4.3630000000000004</v>
      </c>
      <c r="E9" s="102">
        <v>170.613</v>
      </c>
      <c r="F9" s="102">
        <v>0</v>
      </c>
      <c r="G9" s="102">
        <v>3.0000000000000001E-3</v>
      </c>
      <c r="H9" s="102">
        <v>0</v>
      </c>
      <c r="I9" s="102">
        <v>0</v>
      </c>
      <c r="J9" s="102">
        <v>1.3140000000000001</v>
      </c>
      <c r="K9" s="102">
        <v>3.6999999999999998E-2</v>
      </c>
      <c r="L9" s="102">
        <v>0</v>
      </c>
      <c r="M9" s="102">
        <f t="shared" si="2"/>
        <v>2.5000000000005684E-2</v>
      </c>
      <c r="N9" s="102">
        <v>176.35499999999999</v>
      </c>
      <c r="O9" s="63">
        <f t="shared" si="0"/>
        <v>2.5427020536548985</v>
      </c>
      <c r="R9" s="62" t="s">
        <v>19</v>
      </c>
      <c r="S9" s="112">
        <f t="shared" si="3"/>
        <v>0</v>
      </c>
      <c r="T9" s="112">
        <f t="shared" si="4"/>
        <v>0</v>
      </c>
      <c r="U9" s="112">
        <f t="shared" si="5"/>
        <v>2.4739871282356614</v>
      </c>
      <c r="V9" s="112">
        <f t="shared" si="6"/>
        <v>96.744067364123509</v>
      </c>
      <c r="W9" s="112">
        <f t="shared" si="7"/>
        <v>0</v>
      </c>
      <c r="X9" s="112">
        <f t="shared" si="8"/>
        <v>1.7011142298205327E-3</v>
      </c>
      <c r="Y9" s="112">
        <f t="shared" si="9"/>
        <v>0</v>
      </c>
      <c r="Z9" s="112">
        <f t="shared" si="10"/>
        <v>0</v>
      </c>
      <c r="AA9" s="112">
        <f t="shared" si="11"/>
        <v>0.74508803266139334</v>
      </c>
      <c r="AB9" s="112">
        <f t="shared" si="12"/>
        <v>2.0980408834453235E-2</v>
      </c>
      <c r="AC9" s="112">
        <f t="shared" si="13"/>
        <v>0</v>
      </c>
      <c r="AD9" s="112">
        <f t="shared" si="14"/>
        <v>1.4175951915174328E-2</v>
      </c>
      <c r="AE9" s="64">
        <f t="shared" si="15"/>
        <v>100</v>
      </c>
    </row>
    <row r="10" spans="1:35" ht="15" customHeight="1" x14ac:dyDescent="0.3">
      <c r="A10" s="62" t="s">
        <v>22</v>
      </c>
      <c r="B10" s="102">
        <v>0.8</v>
      </c>
      <c r="C10" s="102">
        <v>0</v>
      </c>
      <c r="D10" s="102">
        <v>20.582999999999998</v>
      </c>
      <c r="E10" s="102">
        <v>105.97199999999999</v>
      </c>
      <c r="F10" s="102">
        <v>0</v>
      </c>
      <c r="G10" s="102">
        <v>2.0960000000000001</v>
      </c>
      <c r="H10" s="102">
        <v>29.812999999999999</v>
      </c>
      <c r="I10" s="102">
        <v>0.04</v>
      </c>
      <c r="J10" s="102">
        <v>1.2210000000000001</v>
      </c>
      <c r="K10" s="102">
        <v>8.0000000000000002E-3</v>
      </c>
      <c r="L10" s="102">
        <v>6.0000000000000001E-3</v>
      </c>
      <c r="M10" s="102">
        <f t="shared" si="2"/>
        <v>4.2660000000000196</v>
      </c>
      <c r="N10" s="102">
        <v>164.80500000000001</v>
      </c>
      <c r="O10" s="63">
        <f t="shared" si="0"/>
        <v>2.3761731277967488</v>
      </c>
      <c r="R10" s="62" t="s">
        <v>22</v>
      </c>
      <c r="S10" s="112">
        <f t="shared" si="3"/>
        <v>0.48542216558963619</v>
      </c>
      <c r="T10" s="112">
        <f t="shared" si="4"/>
        <v>0</v>
      </c>
      <c r="U10" s="112">
        <f t="shared" si="5"/>
        <v>12.489305542914352</v>
      </c>
      <c r="V10" s="112">
        <f t="shared" si="6"/>
        <v>64.30144716483116</v>
      </c>
      <c r="W10" s="112">
        <f t="shared" si="7"/>
        <v>0</v>
      </c>
      <c r="X10" s="112">
        <f t="shared" si="8"/>
        <v>1.2718060738448469</v>
      </c>
      <c r="Y10" s="112">
        <f t="shared" si="9"/>
        <v>18.08986377840478</v>
      </c>
      <c r="Z10" s="112">
        <f t="shared" si="10"/>
        <v>2.4271108279481812E-2</v>
      </c>
      <c r="AA10" s="112">
        <f t="shared" si="11"/>
        <v>0.74087558023118227</v>
      </c>
      <c r="AB10" s="112">
        <f t="shared" si="12"/>
        <v>4.8542216558963621E-3</v>
      </c>
      <c r="AC10" s="112">
        <f t="shared" si="13"/>
        <v>3.6406662419222716E-3</v>
      </c>
      <c r="AD10" s="112">
        <f t="shared" si="14"/>
        <v>2.5885136980067469</v>
      </c>
      <c r="AE10" s="64">
        <f t="shared" si="15"/>
        <v>100</v>
      </c>
    </row>
    <row r="11" spans="1:35" ht="15" customHeight="1" x14ac:dyDescent="0.3">
      <c r="A11" s="49" t="s">
        <v>180</v>
      </c>
      <c r="B11" s="114">
        <f>B12-SUM(B8:B10)</f>
        <v>9.1410000000000764</v>
      </c>
      <c r="C11" s="114">
        <f t="shared" ref="C11:O11" si="16">C12-SUM(C8:C10)</f>
        <v>0</v>
      </c>
      <c r="D11" s="114">
        <f t="shared" si="16"/>
        <v>32.027999999999793</v>
      </c>
      <c r="E11" s="114">
        <f t="shared" si="16"/>
        <v>22.737999999999829</v>
      </c>
      <c r="F11" s="114">
        <f t="shared" si="16"/>
        <v>1.2000000000000455E-2</v>
      </c>
      <c r="G11" s="114">
        <f t="shared" si="16"/>
        <v>0.24699999999995725</v>
      </c>
      <c r="H11" s="114">
        <f t="shared" si="16"/>
        <v>0.74200000000001864</v>
      </c>
      <c r="I11" s="114">
        <f t="shared" si="16"/>
        <v>0</v>
      </c>
      <c r="J11" s="114">
        <f t="shared" si="16"/>
        <v>0.29699999999999704</v>
      </c>
      <c r="K11" s="114">
        <f t="shared" si="16"/>
        <v>0.19000000000005457</v>
      </c>
      <c r="L11" s="114">
        <f t="shared" si="16"/>
        <v>4.6150000000000091</v>
      </c>
      <c r="M11" s="114">
        <f t="shared" si="16"/>
        <v>2.5789999999998656</v>
      </c>
      <c r="N11" s="114">
        <f t="shared" si="16"/>
        <v>72.588999999999942</v>
      </c>
      <c r="O11" s="65">
        <f t="shared" si="16"/>
        <v>1.0465946492742262</v>
      </c>
      <c r="R11" s="49" t="s">
        <v>180</v>
      </c>
      <c r="S11" s="113">
        <f t="shared" si="3"/>
        <v>12.592817093499132</v>
      </c>
      <c r="T11" s="113">
        <f t="shared" si="4"/>
        <v>0</v>
      </c>
      <c r="U11" s="113">
        <f t="shared" si="5"/>
        <v>44.122387689594596</v>
      </c>
      <c r="V11" s="113">
        <f t="shared" si="6"/>
        <v>31.324305335518943</v>
      </c>
      <c r="W11" s="113">
        <f t="shared" si="7"/>
        <v>1.6531430382014444E-2</v>
      </c>
      <c r="X11" s="113">
        <f t="shared" si="8"/>
        <v>0.34027194202972549</v>
      </c>
      <c r="Y11" s="113">
        <f t="shared" si="9"/>
        <v>1.02219344528788</v>
      </c>
      <c r="Z11" s="113">
        <f t="shared" si="10"/>
        <v>0</v>
      </c>
      <c r="AA11" s="113">
        <f t="shared" si="11"/>
        <v>0.40915290195483794</v>
      </c>
      <c r="AB11" s="113">
        <f t="shared" si="12"/>
        <v>0.26174764771529396</v>
      </c>
      <c r="AC11" s="113">
        <f t="shared" si="13"/>
        <v>6.3577126010828264</v>
      </c>
      <c r="AD11" s="113">
        <f t="shared" si="14"/>
        <v>3.5528799129342841</v>
      </c>
      <c r="AE11" s="67">
        <f t="shared" si="15"/>
        <v>100</v>
      </c>
    </row>
    <row r="12" spans="1:35" ht="15" customHeight="1" x14ac:dyDescent="0.3">
      <c r="A12" s="49" t="s">
        <v>78</v>
      </c>
      <c r="B12" s="114">
        <v>636.42100000000005</v>
      </c>
      <c r="C12" s="114">
        <v>25.565000000000001</v>
      </c>
      <c r="D12" s="114">
        <v>1170.604</v>
      </c>
      <c r="E12" s="114">
        <v>1448.049</v>
      </c>
      <c r="F12" s="114">
        <v>73.591999999999999</v>
      </c>
      <c r="G12" s="114">
        <v>593.18200000000002</v>
      </c>
      <c r="H12" s="114">
        <v>351.98</v>
      </c>
      <c r="I12" s="114">
        <v>95.591999999999999</v>
      </c>
      <c r="J12" s="114">
        <v>170.238</v>
      </c>
      <c r="K12" s="114">
        <v>428.67099999999999</v>
      </c>
      <c r="L12" s="114">
        <v>160.39500000000001</v>
      </c>
      <c r="M12" s="115">
        <f t="shared" si="2"/>
        <v>210.79099999999926</v>
      </c>
      <c r="N12" s="114">
        <v>5365.08</v>
      </c>
      <c r="O12" s="65">
        <f>N12/N$25*100</f>
        <v>77.354199960436759</v>
      </c>
      <c r="R12" s="49" t="s">
        <v>78</v>
      </c>
      <c r="S12" s="113">
        <f t="shared" si="3"/>
        <v>11.86228350742207</v>
      </c>
      <c r="T12" s="113">
        <f t="shared" si="4"/>
        <v>0.47650734005830303</v>
      </c>
      <c r="U12" s="113">
        <f t="shared" si="5"/>
        <v>21.818947713733998</v>
      </c>
      <c r="V12" s="113">
        <f t="shared" si="6"/>
        <v>26.990259231921986</v>
      </c>
      <c r="W12" s="113">
        <f t="shared" si="7"/>
        <v>1.3716850447710005</v>
      </c>
      <c r="X12" s="113">
        <f t="shared" si="8"/>
        <v>11.056349579130227</v>
      </c>
      <c r="Y12" s="113">
        <f t="shared" si="9"/>
        <v>6.5605731880978482</v>
      </c>
      <c r="Z12" s="113">
        <f t="shared" si="10"/>
        <v>1.7817441678409269</v>
      </c>
      <c r="AA12" s="113">
        <f t="shared" si="11"/>
        <v>3.1730747724171864</v>
      </c>
      <c r="AB12" s="113">
        <f t="shared" si="12"/>
        <v>7.9900206520685622</v>
      </c>
      <c r="AC12" s="113">
        <f t="shared" si="13"/>
        <v>2.9896105929454921</v>
      </c>
      <c r="AD12" s="113">
        <f t="shared" si="14"/>
        <v>3.9289442095923874</v>
      </c>
      <c r="AE12" s="67">
        <f t="shared" si="15"/>
        <v>100</v>
      </c>
    </row>
    <row r="13" spans="1:35" ht="15" customHeight="1" x14ac:dyDescent="0.3">
      <c r="A13" s="49" t="s">
        <v>181</v>
      </c>
      <c r="B13" s="102">
        <f>B14-B12</f>
        <v>0.93999999999994088</v>
      </c>
      <c r="C13" s="102">
        <f t="shared" ref="C13:O13" si="17">C14-C12</f>
        <v>0</v>
      </c>
      <c r="D13" s="102">
        <f t="shared" si="17"/>
        <v>8.6000000000012733E-2</v>
      </c>
      <c r="E13" s="102">
        <f t="shared" si="17"/>
        <v>0</v>
      </c>
      <c r="F13" s="102">
        <f t="shared" si="17"/>
        <v>6.0000000000002274E-3</v>
      </c>
      <c r="G13" s="102">
        <f t="shared" si="17"/>
        <v>2.6240000000000236</v>
      </c>
      <c r="H13" s="102">
        <f t="shared" si="17"/>
        <v>2.9999999999859028E-3</v>
      </c>
      <c r="I13" s="102">
        <f t="shared" si="17"/>
        <v>0</v>
      </c>
      <c r="J13" s="102">
        <f t="shared" si="17"/>
        <v>0.28600000000000136</v>
      </c>
      <c r="K13" s="102">
        <f t="shared" si="17"/>
        <v>0.13700000000000045</v>
      </c>
      <c r="L13" s="102">
        <f t="shared" si="17"/>
        <v>6.9999999999765805E-3</v>
      </c>
      <c r="M13" s="102">
        <f t="shared" si="2"/>
        <v>1.7970000000004802</v>
      </c>
      <c r="N13" s="102">
        <f t="shared" si="17"/>
        <v>5.886000000000422</v>
      </c>
      <c r="O13" s="63">
        <f t="shared" si="17"/>
        <v>8.4864870787981772E-2</v>
      </c>
      <c r="R13" s="49" t="s">
        <v>181</v>
      </c>
      <c r="S13" s="112">
        <f t="shared" si="3"/>
        <v>15.970098538903729</v>
      </c>
      <c r="T13" s="112">
        <f t="shared" si="4"/>
        <v>0</v>
      </c>
      <c r="U13" s="112">
        <f t="shared" si="5"/>
        <v>1.461094121644692</v>
      </c>
      <c r="V13" s="112">
        <f t="shared" si="6"/>
        <v>0</v>
      </c>
      <c r="W13" s="112">
        <f t="shared" si="7"/>
        <v>0.10193679918450217</v>
      </c>
      <c r="X13" s="112">
        <f t="shared" si="8"/>
        <v>44.580360176687655</v>
      </c>
      <c r="Y13" s="112">
        <f t="shared" si="9"/>
        <v>5.096839959200964E-2</v>
      </c>
      <c r="Z13" s="112">
        <f t="shared" si="10"/>
        <v>0</v>
      </c>
      <c r="AA13" s="112">
        <f t="shared" si="11"/>
        <v>4.8589874277944425</v>
      </c>
      <c r="AB13" s="112">
        <f t="shared" si="12"/>
        <v>2.3275569147127189</v>
      </c>
      <c r="AC13" s="112">
        <f t="shared" si="13"/>
        <v>0.11892626571485014</v>
      </c>
      <c r="AD13" s="112">
        <f t="shared" si="14"/>
        <v>30.530071355765397</v>
      </c>
      <c r="AE13" s="64">
        <f t="shared" si="15"/>
        <v>100</v>
      </c>
    </row>
    <row r="14" spans="1:35" ht="15" customHeight="1" x14ac:dyDescent="0.3">
      <c r="A14" s="49" t="s">
        <v>7</v>
      </c>
      <c r="B14" s="114">
        <v>637.36099999999999</v>
      </c>
      <c r="C14" s="114">
        <v>25.565000000000001</v>
      </c>
      <c r="D14" s="114">
        <v>1170.69</v>
      </c>
      <c r="E14" s="114">
        <v>1448.049</v>
      </c>
      <c r="F14" s="114">
        <v>73.597999999999999</v>
      </c>
      <c r="G14" s="114">
        <v>595.80600000000004</v>
      </c>
      <c r="H14" s="114">
        <v>351.983</v>
      </c>
      <c r="I14" s="114">
        <v>95.591999999999999</v>
      </c>
      <c r="J14" s="114">
        <v>170.524</v>
      </c>
      <c r="K14" s="114">
        <v>428.80799999999999</v>
      </c>
      <c r="L14" s="114">
        <v>160.40199999999999</v>
      </c>
      <c r="M14" s="115">
        <f t="shared" si="2"/>
        <v>212.58800000000065</v>
      </c>
      <c r="N14" s="114">
        <v>5370.9660000000003</v>
      </c>
      <c r="O14" s="65">
        <f>N14/N$25*100</f>
        <v>77.439064831224741</v>
      </c>
      <c r="R14" s="49" t="s">
        <v>7</v>
      </c>
      <c r="S14" s="113">
        <f t="shared" si="3"/>
        <v>11.866785230068482</v>
      </c>
      <c r="T14" s="113">
        <f t="shared" si="4"/>
        <v>0.47598513935854364</v>
      </c>
      <c r="U14" s="113">
        <f t="shared" si="5"/>
        <v>21.796637699810425</v>
      </c>
      <c r="V14" s="113">
        <f t="shared" si="6"/>
        <v>26.96068081607666</v>
      </c>
      <c r="W14" s="113">
        <f t="shared" si="7"/>
        <v>1.3702935375126186</v>
      </c>
      <c r="X14" s="113">
        <f t="shared" si="8"/>
        <v>11.093088282443047</v>
      </c>
      <c r="Y14" s="113">
        <f t="shared" si="9"/>
        <v>6.5534393626770298</v>
      </c>
      <c r="Z14" s="113">
        <f t="shared" si="10"/>
        <v>1.7797915682206886</v>
      </c>
      <c r="AA14" s="113">
        <f t="shared" si="11"/>
        <v>3.1749223510258675</v>
      </c>
      <c r="AB14" s="113">
        <f t="shared" si="12"/>
        <v>7.983815201958083</v>
      </c>
      <c r="AC14" s="113">
        <f t="shared" si="13"/>
        <v>2.9864646322467872</v>
      </c>
      <c r="AD14" s="113">
        <f t="shared" si="14"/>
        <v>3.9580961786017754</v>
      </c>
      <c r="AE14" s="67">
        <f t="shared" si="15"/>
        <v>100</v>
      </c>
    </row>
    <row r="15" spans="1:35" ht="15" customHeight="1" x14ac:dyDescent="0.3">
      <c r="A15" s="62" t="s">
        <v>30</v>
      </c>
      <c r="B15" s="102">
        <v>34.97</v>
      </c>
      <c r="C15" s="102">
        <v>0</v>
      </c>
      <c r="D15" s="102">
        <v>1.774</v>
      </c>
      <c r="E15" s="102">
        <v>2.1890000000000001</v>
      </c>
      <c r="F15" s="102">
        <v>7.9619999999999997</v>
      </c>
      <c r="G15" s="102">
        <v>140.255</v>
      </c>
      <c r="H15" s="102">
        <v>23.300999999999998</v>
      </c>
      <c r="I15" s="102">
        <v>0.14299999999999999</v>
      </c>
      <c r="J15" s="102">
        <v>25.094000000000001</v>
      </c>
      <c r="K15" s="102">
        <v>7.4980000000000002</v>
      </c>
      <c r="L15" s="102">
        <v>4.8159999999999998</v>
      </c>
      <c r="M15" s="102">
        <f t="shared" si="2"/>
        <v>14.595000000000027</v>
      </c>
      <c r="N15" s="102">
        <v>262.59699999999998</v>
      </c>
      <c r="O15" s="63">
        <f>N15/N$25*100</f>
        <v>3.7861468695733915</v>
      </c>
      <c r="R15" s="62" t="s">
        <v>30</v>
      </c>
      <c r="S15" s="112">
        <f t="shared" si="3"/>
        <v>13.316983819312483</v>
      </c>
      <c r="T15" s="112">
        <f t="shared" si="4"/>
        <v>0</v>
      </c>
      <c r="U15" s="112">
        <f t="shared" si="5"/>
        <v>0.67555988834602076</v>
      </c>
      <c r="V15" s="112">
        <f t="shared" si="6"/>
        <v>0.83359672806620033</v>
      </c>
      <c r="W15" s="112">
        <f t="shared" si="7"/>
        <v>3.0320224526555903</v>
      </c>
      <c r="X15" s="112">
        <f t="shared" si="8"/>
        <v>53.41073965049106</v>
      </c>
      <c r="Y15" s="112">
        <f t="shared" si="9"/>
        <v>8.8732925357106147</v>
      </c>
      <c r="Z15" s="112">
        <f t="shared" si="10"/>
        <v>5.4456067662616098E-2</v>
      </c>
      <c r="AA15" s="112">
        <f t="shared" si="11"/>
        <v>9.5560878456341847</v>
      </c>
      <c r="AB15" s="112">
        <f t="shared" si="12"/>
        <v>2.8553258414985705</v>
      </c>
      <c r="AC15" s="112">
        <f t="shared" si="13"/>
        <v>1.833988964078036</v>
      </c>
      <c r="AD15" s="112">
        <f t="shared" si="14"/>
        <v>5.5579462065446403</v>
      </c>
      <c r="AE15" s="64">
        <f t="shared" si="15"/>
        <v>100</v>
      </c>
    </row>
    <row r="16" spans="1:35" ht="15" customHeight="1" x14ac:dyDescent="0.3">
      <c r="A16" s="62" t="s">
        <v>31</v>
      </c>
      <c r="B16" s="102">
        <v>57.198</v>
      </c>
      <c r="C16" s="102">
        <v>43.66</v>
      </c>
      <c r="D16" s="102">
        <v>0.51100000000000001</v>
      </c>
      <c r="E16" s="102">
        <v>4.6289999999999996</v>
      </c>
      <c r="F16" s="102">
        <v>6.8000000000000005E-2</v>
      </c>
      <c r="G16" s="102">
        <v>26.870999999999999</v>
      </c>
      <c r="H16" s="102">
        <v>6.7</v>
      </c>
      <c r="I16" s="102">
        <v>0</v>
      </c>
      <c r="J16" s="102">
        <v>3.6230000000000002</v>
      </c>
      <c r="K16" s="102">
        <v>3.8130000000000002</v>
      </c>
      <c r="L16" s="102">
        <v>0.218</v>
      </c>
      <c r="M16" s="102">
        <f t="shared" si="2"/>
        <v>4.6780000000000257</v>
      </c>
      <c r="N16" s="102">
        <v>151.96899999999999</v>
      </c>
      <c r="O16" s="63">
        <f>N16/N$25*100</f>
        <v>2.1911025397175092</v>
      </c>
      <c r="R16" s="62" t="s">
        <v>31</v>
      </c>
      <c r="S16" s="112">
        <f t="shared" si="3"/>
        <v>37.637939316571142</v>
      </c>
      <c r="T16" s="112">
        <f t="shared" si="4"/>
        <v>28.729543525324242</v>
      </c>
      <c r="U16" s="112">
        <f t="shared" si="5"/>
        <v>0.33625278839763378</v>
      </c>
      <c r="V16" s="112">
        <f t="shared" si="6"/>
        <v>3.0460159637820872</v>
      </c>
      <c r="W16" s="112">
        <f t="shared" si="7"/>
        <v>4.474596792766946E-2</v>
      </c>
      <c r="X16" s="112">
        <f t="shared" si="8"/>
        <v>17.681895649770677</v>
      </c>
      <c r="Y16" s="112">
        <f t="shared" si="9"/>
        <v>4.4087938987556674</v>
      </c>
      <c r="Z16" s="112">
        <f t="shared" si="10"/>
        <v>0</v>
      </c>
      <c r="AA16" s="112">
        <f t="shared" si="11"/>
        <v>2.3840388500286243</v>
      </c>
      <c r="AB16" s="112">
        <f t="shared" si="12"/>
        <v>2.5090643486500537</v>
      </c>
      <c r="AC16" s="112">
        <f t="shared" si="13"/>
        <v>0.14345030894458738</v>
      </c>
      <c r="AD16" s="112">
        <f t="shared" si="14"/>
        <v>3.0782593818476309</v>
      </c>
      <c r="AE16" s="64">
        <f t="shared" si="15"/>
        <v>100</v>
      </c>
    </row>
    <row r="17" spans="1:33" ht="15" customHeight="1" x14ac:dyDescent="0.3">
      <c r="A17" s="49" t="s">
        <v>182</v>
      </c>
      <c r="B17" s="114">
        <f>B18-SUM(B15:B16)</f>
        <v>19.330999999999989</v>
      </c>
      <c r="C17" s="114">
        <f t="shared" ref="C17:O17" si="18">C18-SUM(C15:C16)</f>
        <v>51.77000000000001</v>
      </c>
      <c r="D17" s="114">
        <f t="shared" si="18"/>
        <v>18.815000000000001</v>
      </c>
      <c r="E17" s="114">
        <f t="shared" si="18"/>
        <v>16.124000000000002</v>
      </c>
      <c r="F17" s="114">
        <f t="shared" si="18"/>
        <v>1.6370000000000005</v>
      </c>
      <c r="G17" s="114">
        <f t="shared" si="18"/>
        <v>48.822000000000003</v>
      </c>
      <c r="H17" s="114">
        <f t="shared" si="18"/>
        <v>5.3860000000000028</v>
      </c>
      <c r="I17" s="114">
        <f t="shared" si="18"/>
        <v>1.0000000000000009E-3</v>
      </c>
      <c r="J17" s="114">
        <f t="shared" si="18"/>
        <v>2.737999999999996</v>
      </c>
      <c r="K17" s="114">
        <f t="shared" si="18"/>
        <v>53.633999999999993</v>
      </c>
      <c r="L17" s="114">
        <f t="shared" si="18"/>
        <v>1.8740000000000006</v>
      </c>
      <c r="M17" s="115">
        <f t="shared" si="2"/>
        <v>3.6660000000000821</v>
      </c>
      <c r="N17" s="114">
        <f t="shared" si="18"/>
        <v>223.79800000000006</v>
      </c>
      <c r="O17" s="65">
        <f t="shared" si="18"/>
        <v>3.2267394414893786</v>
      </c>
      <c r="R17" s="49" t="s">
        <v>182</v>
      </c>
      <c r="S17" s="113">
        <f t="shared" si="3"/>
        <v>8.6377000688120464</v>
      </c>
      <c r="T17" s="113">
        <f t="shared" si="4"/>
        <v>23.132467671739693</v>
      </c>
      <c r="U17" s="113">
        <f t="shared" si="5"/>
        <v>8.4071350056747587</v>
      </c>
      <c r="V17" s="113">
        <f t="shared" si="6"/>
        <v>7.2047113915227108</v>
      </c>
      <c r="W17" s="113">
        <f t="shared" si="7"/>
        <v>0.73146319448788633</v>
      </c>
      <c r="X17" s="113">
        <f t="shared" si="8"/>
        <v>21.815208357536704</v>
      </c>
      <c r="Y17" s="113">
        <f t="shared" si="9"/>
        <v>2.4066345543749281</v>
      </c>
      <c r="Z17" s="113">
        <f t="shared" si="10"/>
        <v>4.4683151770793334E-4</v>
      </c>
      <c r="AA17" s="113">
        <f t="shared" si="11"/>
        <v>1.2234246954843186</v>
      </c>
      <c r="AB17" s="113">
        <f t="shared" si="12"/>
        <v>23.965361620747274</v>
      </c>
      <c r="AC17" s="113">
        <f t="shared" si="13"/>
        <v>0.83736226418466653</v>
      </c>
      <c r="AD17" s="113">
        <f t="shared" si="14"/>
        <v>1.6380843439173187</v>
      </c>
      <c r="AE17" s="67">
        <f t="shared" si="15"/>
        <v>100</v>
      </c>
    </row>
    <row r="18" spans="1:33" s="11" customFormat="1" ht="15" customHeight="1" x14ac:dyDescent="0.2">
      <c r="A18" s="49" t="s">
        <v>183</v>
      </c>
      <c r="B18" s="116">
        <v>111.499</v>
      </c>
      <c r="C18" s="116">
        <v>95.43</v>
      </c>
      <c r="D18" s="116">
        <v>21.1</v>
      </c>
      <c r="E18" s="116">
        <v>22.942</v>
      </c>
      <c r="F18" s="116">
        <v>9.6669999999999998</v>
      </c>
      <c r="G18" s="116">
        <v>215.94800000000001</v>
      </c>
      <c r="H18" s="116">
        <v>35.387</v>
      </c>
      <c r="I18" s="116">
        <v>0.14399999999999999</v>
      </c>
      <c r="J18" s="116">
        <v>31.454999999999998</v>
      </c>
      <c r="K18" s="116">
        <v>64.944999999999993</v>
      </c>
      <c r="L18" s="116">
        <v>6.9080000000000004</v>
      </c>
      <c r="M18" s="116">
        <f t="shared" si="2"/>
        <v>22.938999999999965</v>
      </c>
      <c r="N18" s="116">
        <v>638.36400000000003</v>
      </c>
      <c r="O18" s="68">
        <f>N18/N$25*100</f>
        <v>9.203988850780279</v>
      </c>
      <c r="P18" s="43"/>
      <c r="Q18" s="43"/>
      <c r="R18" s="49" t="s">
        <v>183</v>
      </c>
      <c r="S18" s="113">
        <f t="shared" si="3"/>
        <v>17.466367151029818</v>
      </c>
      <c r="T18" s="113">
        <f t="shared" si="4"/>
        <v>14.949151267928643</v>
      </c>
      <c r="U18" s="113">
        <f t="shared" si="5"/>
        <v>3.3053242350759127</v>
      </c>
      <c r="V18" s="113">
        <f t="shared" si="6"/>
        <v>3.5938743412849097</v>
      </c>
      <c r="W18" s="113">
        <f t="shared" si="7"/>
        <v>1.5143397810653481</v>
      </c>
      <c r="X18" s="113">
        <f t="shared" si="8"/>
        <v>33.828348716406317</v>
      </c>
      <c r="Y18" s="113">
        <f t="shared" si="9"/>
        <v>5.5433890382289723</v>
      </c>
      <c r="Z18" s="113">
        <f t="shared" si="10"/>
        <v>2.2557663026110494E-2</v>
      </c>
      <c r="AA18" s="113">
        <f t="shared" si="11"/>
        <v>4.927439517266011</v>
      </c>
      <c r="AB18" s="113">
        <f t="shared" si="12"/>
        <v>10.173662675213514</v>
      </c>
      <c r="AC18" s="113">
        <f t="shared" si="13"/>
        <v>1.0821412235025785</v>
      </c>
      <c r="AD18" s="113">
        <f t="shared" si="14"/>
        <v>3.5934043899718597</v>
      </c>
      <c r="AE18" s="67">
        <f t="shared" si="15"/>
        <v>100</v>
      </c>
      <c r="AF18" s="43"/>
      <c r="AG18" s="43"/>
    </row>
    <row r="19" spans="1:33" ht="15" customHeight="1" x14ac:dyDescent="0.3">
      <c r="A19" s="62" t="s">
        <v>56</v>
      </c>
      <c r="B19" s="115">
        <v>16.632999999999999</v>
      </c>
      <c r="C19" s="102">
        <v>0</v>
      </c>
      <c r="D19" s="115">
        <v>3.6349999999999998</v>
      </c>
      <c r="E19" s="115">
        <v>0.08</v>
      </c>
      <c r="F19" s="115">
        <v>0.85699999999999998</v>
      </c>
      <c r="G19" s="115">
        <v>28.138000000000002</v>
      </c>
      <c r="H19" s="115">
        <v>1.1639999999999999</v>
      </c>
      <c r="I19" s="115">
        <v>1E-3</v>
      </c>
      <c r="J19" s="115">
        <v>3.262</v>
      </c>
      <c r="K19" s="115">
        <v>8.6449999999999996</v>
      </c>
      <c r="L19" s="115">
        <v>7.3209999999999997</v>
      </c>
      <c r="M19" s="115">
        <f t="shared" si="2"/>
        <v>5.0219999999999914</v>
      </c>
      <c r="N19" s="115">
        <v>74.757999999999996</v>
      </c>
      <c r="O19" s="66">
        <f>N19/N$25*100</f>
        <v>1.077867483922389</v>
      </c>
      <c r="R19" s="62" t="s">
        <v>56</v>
      </c>
      <c r="S19" s="112">
        <f>B19/$N19*100</f>
        <v>22.249123839589075</v>
      </c>
      <c r="T19" s="112">
        <f t="shared" si="4"/>
        <v>0</v>
      </c>
      <c r="U19" s="112">
        <f t="shared" si="5"/>
        <v>4.8623558682682786</v>
      </c>
      <c r="V19" s="112">
        <f t="shared" si="6"/>
        <v>0.10701195858637204</v>
      </c>
      <c r="W19" s="112">
        <f t="shared" si="7"/>
        <v>1.1463656063565104</v>
      </c>
      <c r="X19" s="112">
        <f t="shared" si="8"/>
        <v>37.638781133791703</v>
      </c>
      <c r="Y19" s="112">
        <f t="shared" si="9"/>
        <v>1.557023997431713</v>
      </c>
      <c r="Z19" s="112">
        <f t="shared" si="10"/>
        <v>1.3376494823296504E-3</v>
      </c>
      <c r="AA19" s="112">
        <f t="shared" si="11"/>
        <v>4.3634126113593199</v>
      </c>
      <c r="AB19" s="112">
        <f t="shared" si="12"/>
        <v>11.563979774739828</v>
      </c>
      <c r="AC19" s="112">
        <f t="shared" si="13"/>
        <v>9.7929318601353703</v>
      </c>
      <c r="AD19" s="112">
        <f t="shared" si="14"/>
        <v>6.7176757002594929</v>
      </c>
      <c r="AE19" s="64">
        <f t="shared" si="15"/>
        <v>100</v>
      </c>
    </row>
    <row r="20" spans="1:33" s="11" customFormat="1" ht="15" customHeight="1" x14ac:dyDescent="0.2">
      <c r="A20" s="49" t="s">
        <v>184</v>
      </c>
      <c r="B20" s="116">
        <f>B21-B19</f>
        <v>49.797000000000011</v>
      </c>
      <c r="C20" s="116">
        <f t="shared" ref="C20:O20" si="19">C21-C19</f>
        <v>13.215999999999999</v>
      </c>
      <c r="D20" s="116">
        <f t="shared" si="19"/>
        <v>30.718000000000004</v>
      </c>
      <c r="E20" s="116">
        <f t="shared" si="19"/>
        <v>1.1769999999999998</v>
      </c>
      <c r="F20" s="116">
        <f t="shared" si="19"/>
        <v>0.2430000000000001</v>
      </c>
      <c r="G20" s="116">
        <f t="shared" si="19"/>
        <v>101.40899999999999</v>
      </c>
      <c r="H20" s="116">
        <f t="shared" si="19"/>
        <v>6.7280000000000006</v>
      </c>
      <c r="I20" s="116">
        <f t="shared" si="19"/>
        <v>0</v>
      </c>
      <c r="J20" s="116">
        <f t="shared" si="19"/>
        <v>1.1149999999999998</v>
      </c>
      <c r="K20" s="116">
        <f t="shared" si="19"/>
        <v>8.7089999999999996</v>
      </c>
      <c r="L20" s="116">
        <f t="shared" si="19"/>
        <v>0.90799999999999947</v>
      </c>
      <c r="M20" s="116">
        <f t="shared" si="2"/>
        <v>7.7650000000000148</v>
      </c>
      <c r="N20" s="116">
        <f t="shared" si="19"/>
        <v>221.78500000000003</v>
      </c>
      <c r="O20" s="68">
        <f t="shared" si="19"/>
        <v>3.1977158286969569</v>
      </c>
      <c r="P20" s="43"/>
      <c r="Q20" s="43"/>
      <c r="R20" s="49" t="s">
        <v>184</v>
      </c>
      <c r="S20" s="113">
        <f t="shared" si="3"/>
        <v>22.452825935027168</v>
      </c>
      <c r="T20" s="113">
        <f t="shared" si="4"/>
        <v>5.9589241833307023</v>
      </c>
      <c r="U20" s="113">
        <f t="shared" si="5"/>
        <v>13.85035056473612</v>
      </c>
      <c r="V20" s="113">
        <f t="shared" si="6"/>
        <v>0.53069414072187016</v>
      </c>
      <c r="W20" s="113">
        <f t="shared" si="7"/>
        <v>0.10956557025948556</v>
      </c>
      <c r="X20" s="113">
        <f t="shared" si="8"/>
        <v>45.724011993597394</v>
      </c>
      <c r="Y20" s="113">
        <f t="shared" si="9"/>
        <v>3.0335685461144801</v>
      </c>
      <c r="Z20" s="113">
        <f t="shared" si="10"/>
        <v>0</v>
      </c>
      <c r="AA20" s="113">
        <f t="shared" si="11"/>
        <v>0.50273913925648694</v>
      </c>
      <c r="AB20" s="113">
        <f t="shared" si="12"/>
        <v>3.926775931645512</v>
      </c>
      <c r="AC20" s="113">
        <f t="shared" si="13"/>
        <v>0.40940550533173992</v>
      </c>
      <c r="AD20" s="113">
        <f t="shared" si="14"/>
        <v>3.5011384899790401</v>
      </c>
      <c r="AE20" s="67">
        <f t="shared" si="15"/>
        <v>100</v>
      </c>
      <c r="AF20" s="43"/>
      <c r="AG20" s="43"/>
    </row>
    <row r="21" spans="1:33" ht="15" customHeight="1" x14ac:dyDescent="0.3">
      <c r="A21" s="49" t="s">
        <v>50</v>
      </c>
      <c r="B21" s="114">
        <v>66.430000000000007</v>
      </c>
      <c r="C21" s="114">
        <v>13.215999999999999</v>
      </c>
      <c r="D21" s="114">
        <v>34.353000000000002</v>
      </c>
      <c r="E21" s="114">
        <v>1.2569999999999999</v>
      </c>
      <c r="F21" s="114">
        <v>1.1000000000000001</v>
      </c>
      <c r="G21" s="114">
        <v>129.547</v>
      </c>
      <c r="H21" s="114">
        <v>7.8920000000000003</v>
      </c>
      <c r="I21" s="114">
        <v>1E-3</v>
      </c>
      <c r="J21" s="114">
        <v>4.3769999999999998</v>
      </c>
      <c r="K21" s="114">
        <v>17.353999999999999</v>
      </c>
      <c r="L21" s="114">
        <v>8.2289999999999992</v>
      </c>
      <c r="M21" s="115">
        <f t="shared" si="2"/>
        <v>12.787000000000035</v>
      </c>
      <c r="N21" s="114">
        <v>296.54300000000001</v>
      </c>
      <c r="O21" s="65">
        <f>N21/N$25*100</f>
        <v>4.2755833126193457</v>
      </c>
      <c r="R21" s="49" t="s">
        <v>50</v>
      </c>
      <c r="S21" s="113">
        <f t="shared" si="3"/>
        <v>22.401472973565387</v>
      </c>
      <c r="T21" s="113">
        <f t="shared" si="4"/>
        <v>4.456689249113956</v>
      </c>
      <c r="U21" s="113">
        <f t="shared" si="5"/>
        <v>11.584491962379824</v>
      </c>
      <c r="V21" s="113">
        <f t="shared" si="6"/>
        <v>0.42388456311563577</v>
      </c>
      <c r="W21" s="113">
        <f t="shared" si="7"/>
        <v>0.37094114512903698</v>
      </c>
      <c r="X21" s="113">
        <f t="shared" si="8"/>
        <v>43.685738661846678</v>
      </c>
      <c r="Y21" s="113">
        <f t="shared" si="9"/>
        <v>2.6613341066894178</v>
      </c>
      <c r="Z21" s="113">
        <f t="shared" si="10"/>
        <v>3.3721922284457904E-4</v>
      </c>
      <c r="AA21" s="113">
        <f t="shared" si="11"/>
        <v>1.4760085383907222</v>
      </c>
      <c r="AB21" s="113">
        <f t="shared" si="12"/>
        <v>5.8521023932448246</v>
      </c>
      <c r="AC21" s="113">
        <f t="shared" si="13"/>
        <v>2.7749769847880406</v>
      </c>
      <c r="AD21" s="113">
        <f t="shared" si="14"/>
        <v>4.3120222025136439</v>
      </c>
      <c r="AE21" s="67">
        <f t="shared" si="15"/>
        <v>100</v>
      </c>
    </row>
    <row r="22" spans="1:33" ht="15" customHeight="1" x14ac:dyDescent="0.3">
      <c r="A22" s="62" t="s">
        <v>92</v>
      </c>
      <c r="B22" s="102">
        <v>4.4320000000000004</v>
      </c>
      <c r="C22" s="102">
        <v>311.45</v>
      </c>
      <c r="D22" s="102">
        <v>8.5999999999999993E-2</v>
      </c>
      <c r="E22" s="102">
        <v>0</v>
      </c>
      <c r="F22" s="102">
        <v>0.01</v>
      </c>
      <c r="G22" s="102">
        <v>48.622</v>
      </c>
      <c r="H22" s="102">
        <v>0.39100000000000001</v>
      </c>
      <c r="I22" s="102">
        <v>0</v>
      </c>
      <c r="J22" s="102">
        <v>0.58499999999999996</v>
      </c>
      <c r="K22" s="102">
        <v>9.8140000000000001</v>
      </c>
      <c r="L22" s="102">
        <v>0.04</v>
      </c>
      <c r="M22" s="102">
        <f t="shared" si="2"/>
        <v>0.9949999999999477</v>
      </c>
      <c r="N22" s="102">
        <v>376.42500000000001</v>
      </c>
      <c r="O22" s="63">
        <f>N22/N$25*100</f>
        <v>5.4273290836497141</v>
      </c>
      <c r="R22" s="62" t="s">
        <v>92</v>
      </c>
      <c r="S22" s="112">
        <f t="shared" si="3"/>
        <v>1.1773925748821146</v>
      </c>
      <c r="T22" s="112">
        <f t="shared" si="4"/>
        <v>82.73892541674968</v>
      </c>
      <c r="U22" s="112">
        <f t="shared" si="5"/>
        <v>2.2846516570365943E-2</v>
      </c>
      <c r="V22" s="112">
        <f t="shared" si="6"/>
        <v>0</v>
      </c>
      <c r="W22" s="112">
        <f t="shared" si="7"/>
        <v>2.6565716942285977E-3</v>
      </c>
      <c r="X22" s="112">
        <f t="shared" si="8"/>
        <v>12.916782891678288</v>
      </c>
      <c r="Y22" s="112">
        <f t="shared" si="9"/>
        <v>0.10387195324433818</v>
      </c>
      <c r="Z22" s="112">
        <f t="shared" si="10"/>
        <v>0</v>
      </c>
      <c r="AA22" s="112">
        <f t="shared" si="11"/>
        <v>0.15540944411237298</v>
      </c>
      <c r="AB22" s="112">
        <f t="shared" si="12"/>
        <v>2.6071594607159461</v>
      </c>
      <c r="AC22" s="112">
        <f t="shared" si="13"/>
        <v>1.0626286776914391E-2</v>
      </c>
      <c r="AD22" s="112">
        <f t="shared" si="14"/>
        <v>0.26432888357573159</v>
      </c>
      <c r="AE22" s="64">
        <f t="shared" si="15"/>
        <v>100</v>
      </c>
    </row>
    <row r="23" spans="1:33" ht="15" customHeight="1" x14ac:dyDescent="0.3">
      <c r="A23" s="62" t="s">
        <v>187</v>
      </c>
      <c r="B23" s="102">
        <v>6.2880000000000003</v>
      </c>
      <c r="C23" s="102">
        <v>0</v>
      </c>
      <c r="D23" s="102">
        <v>1.1100000000000001</v>
      </c>
      <c r="E23" s="102">
        <v>0.2</v>
      </c>
      <c r="F23" s="102">
        <v>0.13200000000000001</v>
      </c>
      <c r="G23" s="102">
        <v>61.618000000000002</v>
      </c>
      <c r="H23" s="102">
        <v>1.024</v>
      </c>
      <c r="I23" s="102">
        <v>0</v>
      </c>
      <c r="J23" s="102">
        <v>0.29299999999999998</v>
      </c>
      <c r="K23" s="102">
        <v>56.384999999999998</v>
      </c>
      <c r="L23" s="102">
        <v>0.111</v>
      </c>
      <c r="M23" s="102">
        <f t="shared" si="2"/>
        <v>7.4979999999999762</v>
      </c>
      <c r="N23" s="102">
        <v>134.65899999999999</v>
      </c>
      <c r="O23" s="63">
        <f>N23/N$25*100</f>
        <v>1.9415254222625671</v>
      </c>
      <c r="R23" s="62" t="s">
        <v>187</v>
      </c>
      <c r="S23" s="112">
        <f t="shared" si="3"/>
        <v>4.6695727727073573</v>
      </c>
      <c r="T23" s="112">
        <f t="shared" si="4"/>
        <v>0</v>
      </c>
      <c r="U23" s="112">
        <f t="shared" si="5"/>
        <v>0.82430435396074542</v>
      </c>
      <c r="V23" s="112">
        <f t="shared" si="6"/>
        <v>0.14852330701995411</v>
      </c>
      <c r="W23" s="112">
        <f t="shared" si="7"/>
        <v>9.8025382633169719E-2</v>
      </c>
      <c r="X23" s="112">
        <f t="shared" si="8"/>
        <v>45.758545659777667</v>
      </c>
      <c r="Y23" s="112">
        <f t="shared" si="9"/>
        <v>0.76043933194216506</v>
      </c>
      <c r="Z23" s="112">
        <f t="shared" si="10"/>
        <v>0</v>
      </c>
      <c r="AA23" s="112">
        <f t="shared" si="11"/>
        <v>0.21758664478423279</v>
      </c>
      <c r="AB23" s="112">
        <f t="shared" si="12"/>
        <v>41.872433331600561</v>
      </c>
      <c r="AC23" s="112">
        <f t="shared" si="13"/>
        <v>8.2430435396074531E-2</v>
      </c>
      <c r="AD23" s="112">
        <f t="shared" si="14"/>
        <v>5.568138780178062</v>
      </c>
      <c r="AE23" s="64">
        <f t="shared" si="15"/>
        <v>100</v>
      </c>
    </row>
    <row r="24" spans="1:33" ht="15" customHeight="1" x14ac:dyDescent="0.3">
      <c r="A24" s="69" t="s">
        <v>185</v>
      </c>
      <c r="B24" s="114">
        <f>B25-SUM(B22:B23,B21,B18,B14)</f>
        <v>11.84699999999998</v>
      </c>
      <c r="C24" s="114">
        <f t="shared" ref="C24:O24" si="20">C25-SUM(C22:C23,C21,C18,C14)</f>
        <v>0.33100000000001728</v>
      </c>
      <c r="D24" s="114">
        <f t="shared" si="20"/>
        <v>10.118000000000166</v>
      </c>
      <c r="E24" s="114">
        <f t="shared" si="20"/>
        <v>0.41300000000023829</v>
      </c>
      <c r="F24" s="114">
        <f t="shared" si="20"/>
        <v>0.23299999999998988</v>
      </c>
      <c r="G24" s="114">
        <f t="shared" si="20"/>
        <v>65.176999999999907</v>
      </c>
      <c r="H24" s="114">
        <f t="shared" si="20"/>
        <v>0.75199999999995271</v>
      </c>
      <c r="I24" s="114">
        <f t="shared" si="20"/>
        <v>0.4480000000000075</v>
      </c>
      <c r="J24" s="114">
        <f t="shared" si="20"/>
        <v>0.80400000000000205</v>
      </c>
      <c r="K24" s="114">
        <f t="shared" si="20"/>
        <v>11.692000000000007</v>
      </c>
      <c r="L24" s="114">
        <f t="shared" si="20"/>
        <v>0.60200000000000387</v>
      </c>
      <c r="M24" s="114">
        <f t="shared" si="2"/>
        <v>16.357999999999365</v>
      </c>
      <c r="N24" s="114">
        <f t="shared" si="20"/>
        <v>118.77499999999964</v>
      </c>
      <c r="O24" s="65">
        <f t="shared" si="20"/>
        <v>1.7125084994633539</v>
      </c>
      <c r="R24" s="69" t="s">
        <v>185</v>
      </c>
      <c r="S24" s="113">
        <f t="shared" si="3"/>
        <v>9.9743211955377955</v>
      </c>
      <c r="T24" s="113">
        <f t="shared" si="4"/>
        <v>0.27867817301622255</v>
      </c>
      <c r="U24" s="113">
        <f t="shared" si="5"/>
        <v>8.5186276573354629</v>
      </c>
      <c r="V24" s="113">
        <f t="shared" si="6"/>
        <v>0.34771627025909457</v>
      </c>
      <c r="W24" s="113">
        <f t="shared" si="7"/>
        <v>0.19616922753103819</v>
      </c>
      <c r="X24" s="113">
        <f t="shared" si="8"/>
        <v>54.874342243738248</v>
      </c>
      <c r="Y24" s="113">
        <f t="shared" si="9"/>
        <v>0.63312986739629973</v>
      </c>
      <c r="Z24" s="113">
        <f t="shared" si="10"/>
        <v>0.37718375078931499</v>
      </c>
      <c r="AA24" s="113">
        <f t="shared" si="11"/>
        <v>0.67691012418438601</v>
      </c>
      <c r="AB24" s="113">
        <f t="shared" si="12"/>
        <v>9.8438223531888394</v>
      </c>
      <c r="AC24" s="113">
        <f t="shared" si="13"/>
        <v>0.50684066512313675</v>
      </c>
      <c r="AD24" s="113">
        <f t="shared" si="14"/>
        <v>13.772258471900159</v>
      </c>
      <c r="AE24" s="67">
        <f t="shared" si="15"/>
        <v>100</v>
      </c>
    </row>
    <row r="25" spans="1:33" ht="15" customHeight="1" x14ac:dyDescent="0.3">
      <c r="A25" s="49" t="s">
        <v>179</v>
      </c>
      <c r="B25" s="114">
        <v>837.85699999999997</v>
      </c>
      <c r="C25" s="114">
        <v>445.99200000000002</v>
      </c>
      <c r="D25" s="114">
        <v>1237.4570000000001</v>
      </c>
      <c r="E25" s="114">
        <v>1472.8610000000001</v>
      </c>
      <c r="F25" s="114">
        <v>84.74</v>
      </c>
      <c r="G25" s="114">
        <v>1116.7180000000001</v>
      </c>
      <c r="H25" s="114">
        <v>397.42899999999997</v>
      </c>
      <c r="I25" s="114">
        <v>96.185000000000002</v>
      </c>
      <c r="J25" s="114">
        <v>208.03800000000001</v>
      </c>
      <c r="K25" s="114">
        <v>588.99800000000005</v>
      </c>
      <c r="L25" s="114">
        <v>176.292</v>
      </c>
      <c r="M25" s="115">
        <f t="shared" si="2"/>
        <v>273.16499999999996</v>
      </c>
      <c r="N25" s="114">
        <v>6935.732</v>
      </c>
      <c r="O25" s="65">
        <f>N25/N$25*100</f>
        <v>100</v>
      </c>
      <c r="R25" s="49" t="s">
        <v>179</v>
      </c>
      <c r="S25" s="113">
        <f t="shared" si="3"/>
        <v>12.080296643526594</v>
      </c>
      <c r="T25" s="113">
        <f t="shared" si="4"/>
        <v>6.4303522685132588</v>
      </c>
      <c r="U25" s="113">
        <f t="shared" si="5"/>
        <v>17.841764935554028</v>
      </c>
      <c r="V25" s="113">
        <f t="shared" si="6"/>
        <v>21.235840715875412</v>
      </c>
      <c r="W25" s="113">
        <f t="shared" si="7"/>
        <v>1.2217888465125237</v>
      </c>
      <c r="X25" s="113">
        <f t="shared" si="8"/>
        <v>16.100939309650375</v>
      </c>
      <c r="Y25" s="113">
        <f t="shared" si="9"/>
        <v>5.7301666212016258</v>
      </c>
      <c r="Z25" s="113">
        <f t="shared" si="10"/>
        <v>1.3868038730446908</v>
      </c>
      <c r="AA25" s="113">
        <f t="shared" si="11"/>
        <v>2.9995103617037109</v>
      </c>
      <c r="AB25" s="113">
        <f t="shared" si="12"/>
        <v>8.4922254781470805</v>
      </c>
      <c r="AC25" s="113">
        <f t="shared" si="13"/>
        <v>2.5417937140593092</v>
      </c>
      <c r="AD25" s="113">
        <f t="shared" si="14"/>
        <v>3.9385172322113942</v>
      </c>
      <c r="AE25" s="67">
        <f t="shared" si="15"/>
        <v>100</v>
      </c>
    </row>
    <row r="26" spans="1:33" ht="8.1" customHeight="1" x14ac:dyDescent="0.3">
      <c r="O26" s="70"/>
    </row>
    <row r="27" spans="1:33" x14ac:dyDescent="0.3">
      <c r="O27" s="70"/>
    </row>
    <row r="28" spans="1:33" x14ac:dyDescent="0.3">
      <c r="O28" s="70"/>
    </row>
    <row r="29" spans="1:33" x14ac:dyDescent="0.3">
      <c r="O29" s="70"/>
    </row>
    <row r="30" spans="1:33" x14ac:dyDescent="0.3">
      <c r="O30" s="70"/>
    </row>
    <row r="31" spans="1:33" x14ac:dyDescent="0.3">
      <c r="O31" s="70"/>
    </row>
    <row r="32" spans="1:33" x14ac:dyDescent="0.3">
      <c r="O32" s="70"/>
    </row>
    <row r="33" spans="1:15" x14ac:dyDescent="0.3">
      <c r="O33" s="70"/>
    </row>
    <row r="34" spans="1:15" x14ac:dyDescent="0.3">
      <c r="O34" s="70"/>
    </row>
    <row r="35" spans="1:15" x14ac:dyDescent="0.3">
      <c r="O35" s="70"/>
    </row>
    <row r="36" spans="1:15" x14ac:dyDescent="0.3">
      <c r="O36" s="70"/>
    </row>
    <row r="37" spans="1:15" x14ac:dyDescent="0.3">
      <c r="O37" s="70"/>
    </row>
    <row r="38" spans="1:15" x14ac:dyDescent="0.3">
      <c r="O38" s="70"/>
    </row>
    <row r="39" spans="1:15" x14ac:dyDescent="0.3">
      <c r="O39" s="70"/>
    </row>
    <row r="40" spans="1:15" x14ac:dyDescent="0.3">
      <c r="O40" s="70"/>
    </row>
    <row r="41" spans="1:15" x14ac:dyDescent="0.3">
      <c r="O41" s="70"/>
    </row>
    <row r="42" spans="1:15" x14ac:dyDescent="0.3">
      <c r="O42" s="70"/>
    </row>
    <row r="43" spans="1:15" x14ac:dyDescent="0.3">
      <c r="O43" s="70"/>
    </row>
    <row r="44" spans="1:15" x14ac:dyDescent="0.3">
      <c r="O44" s="70"/>
    </row>
    <row r="45" spans="1:15" x14ac:dyDescent="0.3">
      <c r="O45" s="70"/>
    </row>
    <row r="46" spans="1:15" x14ac:dyDescent="0.3">
      <c r="O46" s="70"/>
    </row>
    <row r="47" spans="1:15" x14ac:dyDescent="0.3">
      <c r="O47" s="70"/>
    </row>
    <row r="48" spans="1:15" x14ac:dyDescent="0.3">
      <c r="A48" s="62" t="s">
        <v>8</v>
      </c>
      <c r="J48" s="62">
        <v>3.0000000000000001E-3</v>
      </c>
      <c r="N48" s="62">
        <v>3.0000000000000001E-3</v>
      </c>
      <c r="O48" s="70">
        <f t="shared" ref="O48:O79" si="21">N48/N$25*100</f>
        <v>4.3254266456662395E-5</v>
      </c>
    </row>
    <row r="49" spans="1:15" x14ac:dyDescent="0.3">
      <c r="A49" s="62" t="s">
        <v>9</v>
      </c>
      <c r="O49" s="70">
        <f t="shared" si="21"/>
        <v>0</v>
      </c>
    </row>
    <row r="50" spans="1:15" x14ac:dyDescent="0.3">
      <c r="A50" s="62" t="s">
        <v>10</v>
      </c>
      <c r="N50" s="62">
        <v>5.0000000000000001E-3</v>
      </c>
      <c r="O50" s="70">
        <f t="shared" si="21"/>
        <v>7.2090444094437327E-5</v>
      </c>
    </row>
    <row r="51" spans="1:15" x14ac:dyDescent="0.3">
      <c r="A51" s="62" t="s">
        <v>11</v>
      </c>
      <c r="D51" s="62">
        <v>1.7000000000000001E-2</v>
      </c>
      <c r="G51" s="62">
        <v>0.129</v>
      </c>
      <c r="N51" s="62">
        <v>0.14899999999999999</v>
      </c>
      <c r="O51" s="70">
        <f t="shared" si="21"/>
        <v>2.1482952340142322E-3</v>
      </c>
    </row>
    <row r="52" spans="1:15" x14ac:dyDescent="0.3">
      <c r="A52" s="62" t="s">
        <v>12</v>
      </c>
      <c r="N52" s="62">
        <v>3.5999999999999997E-2</v>
      </c>
      <c r="O52" s="70">
        <f t="shared" si="21"/>
        <v>5.1905119747994871E-4</v>
      </c>
    </row>
    <row r="53" spans="1:15" x14ac:dyDescent="0.3">
      <c r="A53" s="62" t="s">
        <v>13</v>
      </c>
      <c r="O53" s="70">
        <f t="shared" si="21"/>
        <v>0</v>
      </c>
    </row>
    <row r="54" spans="1:15" x14ac:dyDescent="0.3">
      <c r="A54" s="62" t="s">
        <v>14</v>
      </c>
      <c r="B54" s="62">
        <v>8.9999999999999993E-3</v>
      </c>
      <c r="D54" s="62">
        <v>0</v>
      </c>
      <c r="G54" s="62">
        <v>0</v>
      </c>
      <c r="J54" s="62">
        <v>8.0000000000000002E-3</v>
      </c>
      <c r="N54" s="62">
        <v>3.6999999999999998E-2</v>
      </c>
      <c r="O54" s="70">
        <f t="shared" si="21"/>
        <v>5.3346928629883616E-4</v>
      </c>
    </row>
    <row r="55" spans="1:15" x14ac:dyDescent="0.3">
      <c r="A55" s="62" t="s">
        <v>16</v>
      </c>
      <c r="B55" s="62">
        <v>5.4320000000000004</v>
      </c>
      <c r="D55" s="62">
        <v>1.0999999999999999E-2</v>
      </c>
      <c r="G55" s="62">
        <v>0.216</v>
      </c>
      <c r="J55" s="62">
        <v>0.10100000000000001</v>
      </c>
      <c r="N55" s="62">
        <v>5.76</v>
      </c>
      <c r="O55" s="70">
        <f t="shared" si="21"/>
        <v>8.3048191596791804E-2</v>
      </c>
    </row>
    <row r="56" spans="1:15" x14ac:dyDescent="0.3">
      <c r="A56" s="62" t="s">
        <v>17</v>
      </c>
      <c r="O56" s="70">
        <f t="shared" si="21"/>
        <v>0</v>
      </c>
    </row>
    <row r="57" spans="1:15" x14ac:dyDescent="0.3">
      <c r="A57" s="62" t="s">
        <v>18</v>
      </c>
      <c r="B57" s="62">
        <v>1.4999999999999999E-2</v>
      </c>
      <c r="D57" s="62">
        <v>0.76600000000000001</v>
      </c>
      <c r="G57" s="62">
        <v>0</v>
      </c>
      <c r="N57" s="62">
        <v>0.78100000000000003</v>
      </c>
      <c r="O57" s="70">
        <f t="shared" si="21"/>
        <v>1.126052736755111E-2</v>
      </c>
    </row>
    <row r="58" spans="1:15" x14ac:dyDescent="0.3">
      <c r="A58" s="62" t="s">
        <v>23</v>
      </c>
      <c r="B58" s="62">
        <v>3.6440000000000001</v>
      </c>
      <c r="D58" s="62">
        <v>31.251000000000001</v>
      </c>
      <c r="E58" s="62">
        <v>22.738</v>
      </c>
      <c r="F58" s="62">
        <v>1.2E-2</v>
      </c>
      <c r="G58" s="62">
        <v>0.03</v>
      </c>
      <c r="H58" s="62">
        <v>0.74199999999999999</v>
      </c>
      <c r="J58" s="62">
        <v>5.0000000000000001E-3</v>
      </c>
      <c r="K58" s="62">
        <v>0.19</v>
      </c>
      <c r="L58" s="62">
        <v>4.6150000000000002</v>
      </c>
      <c r="N58" s="62">
        <v>65.804000000000002</v>
      </c>
      <c r="O58" s="70">
        <f t="shared" si="21"/>
        <v>0.94876791663807081</v>
      </c>
    </row>
    <row r="59" spans="1:15" x14ac:dyDescent="0.3">
      <c r="A59" s="62" t="s">
        <v>24</v>
      </c>
      <c r="H59" s="62">
        <v>2E-3</v>
      </c>
      <c r="N59" s="62">
        <v>2E-3</v>
      </c>
      <c r="O59" s="70">
        <f t="shared" si="21"/>
        <v>2.8836177637774932E-5</v>
      </c>
    </row>
    <row r="60" spans="1:15" x14ac:dyDescent="0.3">
      <c r="A60" s="62" t="s">
        <v>25</v>
      </c>
      <c r="O60" s="70">
        <f t="shared" si="21"/>
        <v>0</v>
      </c>
    </row>
    <row r="61" spans="1:15" x14ac:dyDescent="0.3">
      <c r="A61" s="62" t="s">
        <v>26</v>
      </c>
      <c r="D61" s="62">
        <v>4.0000000000000001E-3</v>
      </c>
      <c r="N61" s="62">
        <v>5.0000000000000001E-3</v>
      </c>
      <c r="O61" s="70">
        <f t="shared" si="21"/>
        <v>7.2090444094437327E-5</v>
      </c>
    </row>
    <row r="62" spans="1:15" x14ac:dyDescent="0.3">
      <c r="A62" s="62" t="s">
        <v>27</v>
      </c>
      <c r="N62" s="62">
        <v>4.0000000000000001E-3</v>
      </c>
      <c r="O62" s="70">
        <f t="shared" si="21"/>
        <v>5.7672355275549864E-5</v>
      </c>
    </row>
    <row r="63" spans="1:15" x14ac:dyDescent="0.3">
      <c r="A63" s="62" t="s">
        <v>28</v>
      </c>
      <c r="O63" s="70">
        <f t="shared" si="21"/>
        <v>0</v>
      </c>
    </row>
    <row r="64" spans="1:15" x14ac:dyDescent="0.3">
      <c r="A64" s="62" t="s">
        <v>29</v>
      </c>
      <c r="J64" s="62">
        <v>5.7000000000000002E-2</v>
      </c>
      <c r="N64" s="62">
        <v>6.9000000000000006E-2</v>
      </c>
      <c r="O64" s="70">
        <f t="shared" si="21"/>
        <v>9.9484812850323518E-4</v>
      </c>
    </row>
    <row r="65" spans="1:15" x14ac:dyDescent="0.3">
      <c r="A65" s="62" t="s">
        <v>32</v>
      </c>
      <c r="B65" s="62">
        <v>9.0999999999999998E-2</v>
      </c>
      <c r="D65" s="62">
        <v>6.0000000000000001E-3</v>
      </c>
      <c r="G65" s="62">
        <v>0.16800000000000001</v>
      </c>
      <c r="J65" s="62">
        <v>0.16</v>
      </c>
      <c r="K65" s="62">
        <v>0.02</v>
      </c>
      <c r="L65" s="62">
        <v>0.32800000000000001</v>
      </c>
      <c r="N65" s="62">
        <v>0.84299999999999997</v>
      </c>
      <c r="O65" s="70">
        <f t="shared" si="21"/>
        <v>1.2154448874322134E-2</v>
      </c>
    </row>
    <row r="66" spans="1:15" x14ac:dyDescent="0.3">
      <c r="A66" s="62" t="s">
        <v>33</v>
      </c>
      <c r="D66" s="62">
        <v>1E-3</v>
      </c>
      <c r="G66" s="62">
        <v>0.11600000000000001</v>
      </c>
      <c r="N66" s="62">
        <v>0.11600000000000001</v>
      </c>
      <c r="O66" s="70">
        <f t="shared" si="21"/>
        <v>1.6724983029909463E-3</v>
      </c>
    </row>
    <row r="67" spans="1:15" x14ac:dyDescent="0.3">
      <c r="A67" s="62" t="s">
        <v>34</v>
      </c>
      <c r="O67" s="70">
        <f t="shared" si="21"/>
        <v>0</v>
      </c>
    </row>
    <row r="68" spans="1:15" x14ac:dyDescent="0.3">
      <c r="A68" s="62" t="s">
        <v>35</v>
      </c>
      <c r="B68" s="62">
        <v>4.2000000000000003E-2</v>
      </c>
      <c r="C68" s="62">
        <v>2.996</v>
      </c>
      <c r="E68" s="62">
        <v>1E-3</v>
      </c>
      <c r="F68" s="62">
        <v>4.3999999999999997E-2</v>
      </c>
      <c r="G68" s="62">
        <v>0.157</v>
      </c>
      <c r="H68" s="62">
        <v>4.8000000000000001E-2</v>
      </c>
      <c r="K68" s="62">
        <v>1E-3</v>
      </c>
      <c r="L68" s="62">
        <v>1E-3</v>
      </c>
      <c r="N68" s="62">
        <v>4.2610000000000001</v>
      </c>
      <c r="O68" s="70">
        <f t="shared" si="21"/>
        <v>6.1435476457279495E-2</v>
      </c>
    </row>
    <row r="69" spans="1:15" x14ac:dyDescent="0.3">
      <c r="A69" s="62" t="s">
        <v>36</v>
      </c>
      <c r="B69" s="62">
        <v>4.0270000000000001</v>
      </c>
      <c r="D69" s="62">
        <v>5.0000000000000001E-3</v>
      </c>
      <c r="E69" s="62">
        <v>5.0000000000000001E-3</v>
      </c>
      <c r="G69" s="62">
        <v>7.9930000000000003</v>
      </c>
      <c r="H69" s="62">
        <v>0.14199999999999999</v>
      </c>
      <c r="J69" s="62">
        <v>6.0000000000000001E-3</v>
      </c>
      <c r="K69" s="62">
        <v>48.625999999999998</v>
      </c>
      <c r="L69" s="62">
        <v>3.0000000000000001E-3</v>
      </c>
      <c r="N69" s="62">
        <v>61.343000000000004</v>
      </c>
      <c r="O69" s="70">
        <f t="shared" si="21"/>
        <v>0.88444882241701384</v>
      </c>
    </row>
    <row r="70" spans="1:15" x14ac:dyDescent="0.3">
      <c r="A70" s="62" t="s">
        <v>37</v>
      </c>
      <c r="B70" s="62">
        <v>5.391</v>
      </c>
      <c r="D70" s="62">
        <v>15.01</v>
      </c>
      <c r="F70" s="62">
        <v>0</v>
      </c>
      <c r="G70" s="62">
        <v>1.7709999999999999</v>
      </c>
      <c r="H70" s="62">
        <v>1.7000000000000001E-2</v>
      </c>
      <c r="J70" s="62">
        <v>3.6999999999999998E-2</v>
      </c>
      <c r="K70" s="62">
        <v>1.6579999999999999</v>
      </c>
      <c r="L70" s="62">
        <v>0.01</v>
      </c>
      <c r="N70" s="62">
        <v>24.053999999999998</v>
      </c>
      <c r="O70" s="70">
        <f t="shared" si="21"/>
        <v>0.34681270844951911</v>
      </c>
    </row>
    <row r="71" spans="1:15" x14ac:dyDescent="0.3">
      <c r="A71" s="62" t="s">
        <v>38</v>
      </c>
      <c r="O71" s="70">
        <f t="shared" si="21"/>
        <v>0</v>
      </c>
    </row>
    <row r="72" spans="1:15" x14ac:dyDescent="0.3">
      <c r="A72" s="62" t="s">
        <v>39</v>
      </c>
      <c r="B72" s="62">
        <v>0.998</v>
      </c>
      <c r="D72" s="62">
        <v>3.492</v>
      </c>
      <c r="F72" s="62">
        <v>0.51700000000000002</v>
      </c>
      <c r="G72" s="62">
        <v>1.034</v>
      </c>
      <c r="H72" s="62">
        <v>1.712</v>
      </c>
      <c r="J72" s="62">
        <v>0.17799999999999999</v>
      </c>
      <c r="K72" s="62">
        <v>7.0999999999999994E-2</v>
      </c>
      <c r="L72" s="62">
        <v>0</v>
      </c>
      <c r="N72" s="62">
        <v>8.1110000000000007</v>
      </c>
      <c r="O72" s="70">
        <f t="shared" si="21"/>
        <v>0.11694511840999625</v>
      </c>
    </row>
    <row r="73" spans="1:15" x14ac:dyDescent="0.3">
      <c r="A73" s="62" t="s">
        <v>40</v>
      </c>
      <c r="O73" s="70">
        <f t="shared" si="21"/>
        <v>0</v>
      </c>
    </row>
    <row r="74" spans="1:15" x14ac:dyDescent="0.3">
      <c r="A74" s="62" t="s">
        <v>41</v>
      </c>
      <c r="B74" s="62">
        <v>8.2000000000000003E-2</v>
      </c>
      <c r="F74" s="62">
        <v>2E-3</v>
      </c>
      <c r="G74" s="62">
        <v>2.798</v>
      </c>
      <c r="H74" s="62">
        <v>0.16</v>
      </c>
      <c r="J74" s="62">
        <v>1E-3</v>
      </c>
      <c r="K74" s="62">
        <v>0.42699999999999999</v>
      </c>
      <c r="N74" s="62">
        <v>3.609</v>
      </c>
      <c r="O74" s="70">
        <f t="shared" si="21"/>
        <v>5.2034882547364866E-2</v>
      </c>
    </row>
    <row r="75" spans="1:15" x14ac:dyDescent="0.3">
      <c r="A75" s="62" t="s">
        <v>42</v>
      </c>
      <c r="G75" s="62">
        <v>1E-3</v>
      </c>
      <c r="J75" s="62">
        <v>1E-3</v>
      </c>
      <c r="N75" s="62">
        <v>2E-3</v>
      </c>
      <c r="O75" s="70">
        <f t="shared" si="21"/>
        <v>2.8836177637774932E-5</v>
      </c>
    </row>
    <row r="76" spans="1:15" x14ac:dyDescent="0.3">
      <c r="A76" s="62" t="s">
        <v>43</v>
      </c>
      <c r="B76" s="62">
        <v>0.25800000000000001</v>
      </c>
      <c r="D76" s="62">
        <v>2E-3</v>
      </c>
      <c r="F76" s="62">
        <v>3.5999999999999997E-2</v>
      </c>
      <c r="G76" s="62">
        <v>0.96499999999999997</v>
      </c>
      <c r="H76" s="62">
        <v>1.0999999999999999E-2</v>
      </c>
      <c r="J76" s="62">
        <v>0.29399999999999998</v>
      </c>
      <c r="K76" s="62">
        <v>3.7999999999999999E-2</v>
      </c>
      <c r="N76" s="62">
        <v>1.6539999999999999</v>
      </c>
      <c r="O76" s="70">
        <f t="shared" si="21"/>
        <v>2.3847518906439866E-2</v>
      </c>
    </row>
    <row r="77" spans="1:15" x14ac:dyDescent="0.3">
      <c r="A77" s="62" t="s">
        <v>44</v>
      </c>
      <c r="O77" s="70">
        <f t="shared" si="21"/>
        <v>0</v>
      </c>
    </row>
    <row r="78" spans="1:15" x14ac:dyDescent="0.3">
      <c r="A78" s="62" t="s">
        <v>45</v>
      </c>
      <c r="B78" s="62">
        <v>2.302</v>
      </c>
      <c r="C78" s="62">
        <v>48.773000000000003</v>
      </c>
      <c r="D78" s="62">
        <v>0.27</v>
      </c>
      <c r="E78" s="62">
        <v>2.9620000000000002</v>
      </c>
      <c r="G78" s="62">
        <v>6.6029999999999998</v>
      </c>
      <c r="H78" s="62">
        <v>8.0000000000000002E-3</v>
      </c>
      <c r="J78" s="62">
        <v>1.131</v>
      </c>
      <c r="K78" s="62">
        <v>0.28399999999999997</v>
      </c>
      <c r="L78" s="62">
        <v>2E-3</v>
      </c>
      <c r="N78" s="62">
        <v>62.811</v>
      </c>
      <c r="O78" s="70">
        <f t="shared" si="21"/>
        <v>0.90561457680314061</v>
      </c>
    </row>
    <row r="79" spans="1:15" x14ac:dyDescent="0.3">
      <c r="A79" s="62" t="s">
        <v>46</v>
      </c>
      <c r="O79" s="70">
        <f t="shared" si="21"/>
        <v>0</v>
      </c>
    </row>
    <row r="80" spans="1:15" x14ac:dyDescent="0.3">
      <c r="A80" s="62" t="s">
        <v>47</v>
      </c>
      <c r="B80" s="62">
        <v>1.744</v>
      </c>
      <c r="E80" s="62">
        <v>9.9580000000000002</v>
      </c>
      <c r="F80" s="62">
        <v>0.01</v>
      </c>
      <c r="G80" s="62">
        <v>13.91</v>
      </c>
      <c r="H80" s="62">
        <v>2.2629999999999999</v>
      </c>
      <c r="J80" s="62">
        <v>0.115</v>
      </c>
      <c r="K80" s="62">
        <v>1.4E-2</v>
      </c>
      <c r="L80" s="62">
        <v>0.42799999999999999</v>
      </c>
      <c r="N80" s="62">
        <v>29.239000000000001</v>
      </c>
      <c r="O80" s="70">
        <f t="shared" ref="O80:O107" si="22">N80/N$25*100</f>
        <v>0.42157049897545062</v>
      </c>
    </row>
    <row r="81" spans="1:15" x14ac:dyDescent="0.3">
      <c r="A81" s="62" t="s">
        <v>48</v>
      </c>
      <c r="B81" s="62">
        <v>0.33500000000000002</v>
      </c>
      <c r="G81" s="62">
        <v>9.6479999999999997</v>
      </c>
      <c r="H81" s="62">
        <v>0.124</v>
      </c>
      <c r="J81" s="62">
        <v>0</v>
      </c>
      <c r="K81" s="62">
        <v>0.123</v>
      </c>
      <c r="N81" s="62">
        <v>10.313000000000001</v>
      </c>
      <c r="O81" s="70">
        <f t="shared" si="22"/>
        <v>0.14869374998918644</v>
      </c>
    </row>
    <row r="82" spans="1:15" x14ac:dyDescent="0.3">
      <c r="A82" s="62" t="s">
        <v>49</v>
      </c>
      <c r="J82" s="62">
        <v>0.33400000000000002</v>
      </c>
      <c r="N82" s="62">
        <v>0.33400000000000002</v>
      </c>
      <c r="O82" s="70">
        <f t="shared" si="22"/>
        <v>4.8156416655084138E-3</v>
      </c>
    </row>
    <row r="83" spans="1:15" x14ac:dyDescent="0.3">
      <c r="A83" s="62" t="s">
        <v>51</v>
      </c>
      <c r="B83" s="62">
        <v>0.93300000000000005</v>
      </c>
      <c r="G83" s="62">
        <v>5.0259999999999998</v>
      </c>
      <c r="H83" s="62">
        <v>1.2999999999999999E-2</v>
      </c>
      <c r="J83" s="62">
        <v>5.0000000000000001E-3</v>
      </c>
      <c r="K83" s="62">
        <v>3.2000000000000001E-2</v>
      </c>
      <c r="L83" s="62">
        <v>3.0000000000000001E-3</v>
      </c>
      <c r="N83" s="62">
        <v>7.226</v>
      </c>
      <c r="O83" s="70">
        <f t="shared" si="22"/>
        <v>0.10418510980528081</v>
      </c>
    </row>
    <row r="84" spans="1:15" x14ac:dyDescent="0.3">
      <c r="A84" s="62" t="s">
        <v>52</v>
      </c>
      <c r="B84" s="62">
        <v>5.9779999999999998</v>
      </c>
      <c r="C84" s="62">
        <v>13.215999999999999</v>
      </c>
      <c r="D84" s="62">
        <v>1.5349999999999999</v>
      </c>
      <c r="E84" s="62">
        <v>1.9E-2</v>
      </c>
      <c r="G84" s="62">
        <v>3.5030000000000001</v>
      </c>
      <c r="H84" s="62">
        <v>0.03</v>
      </c>
      <c r="J84" s="62">
        <v>2E-3</v>
      </c>
      <c r="K84" s="62">
        <v>0.66200000000000003</v>
      </c>
      <c r="L84" s="62">
        <v>4.1000000000000002E-2</v>
      </c>
      <c r="N84" s="62">
        <v>25.561</v>
      </c>
      <c r="O84" s="70">
        <f t="shared" si="22"/>
        <v>0.36854076829958254</v>
      </c>
    </row>
    <row r="85" spans="1:15" x14ac:dyDescent="0.3">
      <c r="A85" s="62" t="s">
        <v>53</v>
      </c>
      <c r="B85" s="62">
        <v>0.64100000000000001</v>
      </c>
      <c r="D85" s="62">
        <v>1.9E-2</v>
      </c>
      <c r="G85" s="62">
        <v>0.63</v>
      </c>
      <c r="J85" s="62">
        <v>1E-3</v>
      </c>
      <c r="K85" s="62">
        <v>0.374</v>
      </c>
      <c r="N85" s="62">
        <v>1.6739999999999999</v>
      </c>
      <c r="O85" s="70">
        <f t="shared" si="22"/>
        <v>2.4135880682817617E-2</v>
      </c>
    </row>
    <row r="86" spans="1:15" x14ac:dyDescent="0.3">
      <c r="A86" s="62" t="s">
        <v>54</v>
      </c>
      <c r="G86" s="62">
        <v>6.0000000000000001E-3</v>
      </c>
      <c r="N86" s="62">
        <v>6.0000000000000001E-3</v>
      </c>
      <c r="O86" s="70">
        <f t="shared" si="22"/>
        <v>8.6508532913324789E-5</v>
      </c>
    </row>
    <row r="87" spans="1:15" x14ac:dyDescent="0.3">
      <c r="A87" s="62" t="s">
        <v>55</v>
      </c>
      <c r="B87" s="62">
        <v>0.26100000000000001</v>
      </c>
      <c r="G87" s="62">
        <v>5.3259999999999996</v>
      </c>
      <c r="H87" s="62">
        <v>8.3000000000000004E-2</v>
      </c>
      <c r="K87" s="62">
        <v>0.187</v>
      </c>
      <c r="N87" s="62">
        <v>6.6219999999999999</v>
      </c>
      <c r="O87" s="70">
        <f t="shared" si="22"/>
        <v>9.5476584158672786E-2</v>
      </c>
    </row>
    <row r="88" spans="1:15" x14ac:dyDescent="0.3">
      <c r="A88" s="62" t="s">
        <v>57</v>
      </c>
      <c r="B88" s="62">
        <v>0.128</v>
      </c>
      <c r="D88" s="62">
        <v>0.27200000000000002</v>
      </c>
      <c r="G88" s="62">
        <v>4.7220000000000004</v>
      </c>
      <c r="H88" s="62">
        <v>8.3000000000000004E-2</v>
      </c>
      <c r="J88" s="62">
        <v>0.435</v>
      </c>
      <c r="K88" s="62">
        <v>0.104</v>
      </c>
      <c r="L88" s="62">
        <v>0.14000000000000001</v>
      </c>
      <c r="N88" s="62">
        <v>5.9029999999999996</v>
      </c>
      <c r="O88" s="70">
        <f t="shared" si="22"/>
        <v>8.5109978297892699E-2</v>
      </c>
    </row>
    <row r="89" spans="1:15" x14ac:dyDescent="0.3">
      <c r="A89" s="62" t="s">
        <v>58</v>
      </c>
      <c r="B89" s="62">
        <v>2.3E-2</v>
      </c>
      <c r="E89" s="62">
        <v>1.135</v>
      </c>
      <c r="G89" s="62">
        <v>0.69199999999999995</v>
      </c>
      <c r="H89" s="62">
        <v>1.7000000000000001E-2</v>
      </c>
      <c r="K89" s="62">
        <v>5.0000000000000001E-3</v>
      </c>
      <c r="N89" s="62">
        <v>2.0819999999999999</v>
      </c>
      <c r="O89" s="70">
        <f t="shared" si="22"/>
        <v>3.0018460920923702E-2</v>
      </c>
    </row>
    <row r="90" spans="1:15" x14ac:dyDescent="0.3">
      <c r="A90" s="62" t="s">
        <v>59</v>
      </c>
      <c r="B90" s="62">
        <v>3.6179999999999999</v>
      </c>
      <c r="D90" s="62">
        <v>0.80900000000000005</v>
      </c>
      <c r="G90" s="62">
        <v>1.524</v>
      </c>
      <c r="H90" s="62">
        <v>0.32200000000000001</v>
      </c>
      <c r="J90" s="62">
        <v>1E-3</v>
      </c>
      <c r="K90" s="62">
        <v>0.17799999999999999</v>
      </c>
      <c r="N90" s="62">
        <v>6.4630000000000001</v>
      </c>
      <c r="O90" s="70">
        <f t="shared" si="22"/>
        <v>9.318410803646969E-2</v>
      </c>
    </row>
    <row r="91" spans="1:15" x14ac:dyDescent="0.3">
      <c r="A91" s="62" t="s">
        <v>60</v>
      </c>
      <c r="B91" s="62">
        <v>0.51900000000000002</v>
      </c>
      <c r="F91" s="62">
        <v>0.108</v>
      </c>
      <c r="G91" s="62">
        <v>4.4390000000000001</v>
      </c>
      <c r="H91" s="62">
        <v>3.532</v>
      </c>
      <c r="K91" s="62">
        <v>0.3</v>
      </c>
      <c r="L91" s="62">
        <v>1E-3</v>
      </c>
      <c r="N91" s="62">
        <v>9.6790000000000003</v>
      </c>
      <c r="O91" s="70">
        <f t="shared" si="22"/>
        <v>0.1395526816780118</v>
      </c>
    </row>
    <row r="92" spans="1:15" x14ac:dyDescent="0.3">
      <c r="A92" s="62" t="s">
        <v>61</v>
      </c>
      <c r="B92" s="62">
        <v>7.609</v>
      </c>
      <c r="D92" s="62">
        <v>2.4980000000000002</v>
      </c>
      <c r="E92" s="62">
        <v>6.0000000000000001E-3</v>
      </c>
      <c r="G92" s="62">
        <v>2.7269999999999999</v>
      </c>
      <c r="H92" s="62">
        <v>0.13800000000000001</v>
      </c>
      <c r="K92" s="62">
        <v>5.016</v>
      </c>
      <c r="L92" s="62">
        <v>3.0000000000000001E-3</v>
      </c>
      <c r="N92" s="62">
        <v>18.315999999999999</v>
      </c>
      <c r="O92" s="70">
        <f t="shared" si="22"/>
        <v>0.26408171480674281</v>
      </c>
    </row>
    <row r="93" spans="1:15" x14ac:dyDescent="0.3">
      <c r="A93" s="62" t="s">
        <v>62</v>
      </c>
      <c r="B93" s="62">
        <v>1.6E-2</v>
      </c>
      <c r="D93" s="62">
        <v>2E-3</v>
      </c>
      <c r="G93" s="62">
        <v>14.867000000000001</v>
      </c>
      <c r="K93" s="62">
        <v>3.2000000000000001E-2</v>
      </c>
      <c r="L93" s="62">
        <v>6.5000000000000002E-2</v>
      </c>
      <c r="N93" s="62">
        <v>14.981999999999999</v>
      </c>
      <c r="O93" s="70">
        <f t="shared" si="22"/>
        <v>0.21601180668457198</v>
      </c>
    </row>
    <row r="94" spans="1:15" x14ac:dyDescent="0.3">
      <c r="A94" s="62" t="s">
        <v>63</v>
      </c>
      <c r="B94" s="62">
        <v>5.1999999999999998E-2</v>
      </c>
      <c r="D94" s="62">
        <v>4.0000000000000001E-3</v>
      </c>
      <c r="G94" s="62">
        <v>5.4690000000000003</v>
      </c>
      <c r="H94" s="62">
        <v>4.1000000000000002E-2</v>
      </c>
      <c r="K94" s="62">
        <v>0.115</v>
      </c>
      <c r="N94" s="62">
        <v>5.7519999999999998</v>
      </c>
      <c r="O94" s="70">
        <f t="shared" si="22"/>
        <v>8.2932846886240696E-2</v>
      </c>
    </row>
    <row r="95" spans="1:15" x14ac:dyDescent="0.3">
      <c r="A95" s="62" t="s">
        <v>64</v>
      </c>
      <c r="G95" s="62">
        <v>8.4000000000000005E-2</v>
      </c>
      <c r="L95" s="62">
        <v>0</v>
      </c>
      <c r="N95" s="62">
        <v>8.7999999999999995E-2</v>
      </c>
      <c r="O95" s="70">
        <f t="shared" si="22"/>
        <v>1.2687918160620968E-3</v>
      </c>
    </row>
    <row r="96" spans="1:15" x14ac:dyDescent="0.3">
      <c r="A96" s="62" t="s">
        <v>65</v>
      </c>
      <c r="B96" s="62">
        <v>1.274</v>
      </c>
      <c r="D96" s="62">
        <v>3.8359999999999999</v>
      </c>
      <c r="E96" s="62">
        <v>0</v>
      </c>
      <c r="G96" s="62">
        <v>11.731999999999999</v>
      </c>
      <c r="J96" s="62">
        <v>0.01</v>
      </c>
      <c r="L96" s="62">
        <v>0.14699999999999999</v>
      </c>
      <c r="N96" s="62">
        <v>17.474</v>
      </c>
      <c r="O96" s="70">
        <f t="shared" si="22"/>
        <v>0.25194168402123956</v>
      </c>
    </row>
    <row r="97" spans="1:15" x14ac:dyDescent="0.3">
      <c r="A97" s="62" t="s">
        <v>66</v>
      </c>
      <c r="B97" s="62">
        <v>4.1420000000000003</v>
      </c>
      <c r="D97" s="62">
        <v>0.28999999999999998</v>
      </c>
      <c r="E97" s="62">
        <v>1.4999999999999999E-2</v>
      </c>
      <c r="F97" s="62">
        <v>8.1000000000000003E-2</v>
      </c>
      <c r="G97" s="62">
        <v>9.6920000000000002</v>
      </c>
      <c r="H97" s="62">
        <v>0.34399999999999997</v>
      </c>
      <c r="J97" s="62">
        <v>0.378</v>
      </c>
      <c r="K97" s="62">
        <v>0.66900000000000004</v>
      </c>
      <c r="L97" s="62">
        <v>0</v>
      </c>
      <c r="N97" s="62">
        <v>16.585999999999999</v>
      </c>
      <c r="O97" s="70">
        <f t="shared" si="22"/>
        <v>0.2391384211500675</v>
      </c>
    </row>
    <row r="98" spans="1:15" x14ac:dyDescent="0.3">
      <c r="A98" s="62" t="s">
        <v>67</v>
      </c>
      <c r="B98" s="62">
        <v>4.0000000000000001E-3</v>
      </c>
      <c r="D98" s="62">
        <v>0.13500000000000001</v>
      </c>
      <c r="G98" s="62">
        <v>4.3999999999999997E-2</v>
      </c>
      <c r="H98" s="62">
        <v>2.3E-2</v>
      </c>
      <c r="K98" s="62">
        <v>5.0000000000000001E-3</v>
      </c>
      <c r="N98" s="62">
        <v>0.215</v>
      </c>
      <c r="O98" s="70">
        <f t="shared" si="22"/>
        <v>3.0998890960608049E-3</v>
      </c>
    </row>
    <row r="99" spans="1:15" x14ac:dyDescent="0.3">
      <c r="A99" s="62" t="s">
        <v>68</v>
      </c>
      <c r="B99" s="62">
        <v>0.39500000000000002</v>
      </c>
      <c r="G99" s="62">
        <v>1E-3</v>
      </c>
      <c r="H99" s="62">
        <v>0.16200000000000001</v>
      </c>
      <c r="K99" s="62">
        <v>6.0000000000000001E-3</v>
      </c>
      <c r="N99" s="62">
        <v>0.56399999999999995</v>
      </c>
      <c r="O99" s="70">
        <f t="shared" si="22"/>
        <v>8.1318020938525304E-3</v>
      </c>
    </row>
    <row r="100" spans="1:15" x14ac:dyDescent="0.3">
      <c r="A100" s="62" t="s">
        <v>69</v>
      </c>
      <c r="B100" s="62">
        <v>0.01</v>
      </c>
      <c r="G100" s="62">
        <v>0.13500000000000001</v>
      </c>
      <c r="H100" s="62">
        <v>1E-3</v>
      </c>
      <c r="K100" s="62">
        <v>0</v>
      </c>
      <c r="N100" s="62">
        <v>0.14599999999999999</v>
      </c>
      <c r="O100" s="70">
        <f t="shared" si="22"/>
        <v>2.10504096755757E-3</v>
      </c>
    </row>
    <row r="101" spans="1:15" x14ac:dyDescent="0.3">
      <c r="A101" s="62" t="s">
        <v>70</v>
      </c>
      <c r="B101" s="62">
        <v>20.832000000000001</v>
      </c>
      <c r="D101" s="62">
        <v>0.31900000000000001</v>
      </c>
      <c r="G101" s="62">
        <v>0.752</v>
      </c>
      <c r="H101" s="62">
        <v>7.1999999999999995E-2</v>
      </c>
      <c r="J101" s="62">
        <v>5.0000000000000001E-3</v>
      </c>
      <c r="K101" s="62">
        <v>1.9E-2</v>
      </c>
      <c r="L101" s="62">
        <v>0</v>
      </c>
      <c r="N101" s="62">
        <v>24.068999999999999</v>
      </c>
      <c r="O101" s="70">
        <f t="shared" si="22"/>
        <v>0.34702897978180242</v>
      </c>
    </row>
    <row r="102" spans="1:15" x14ac:dyDescent="0.3">
      <c r="A102" s="62" t="s">
        <v>71</v>
      </c>
      <c r="B102" s="62">
        <v>1.4890000000000001</v>
      </c>
      <c r="D102" s="62">
        <v>20.792999999999999</v>
      </c>
      <c r="F102" s="62">
        <v>1.4E-2</v>
      </c>
      <c r="G102" s="62">
        <v>10.342000000000001</v>
      </c>
      <c r="H102" s="62">
        <v>7.0000000000000001E-3</v>
      </c>
      <c r="J102" s="62">
        <v>0.27</v>
      </c>
      <c r="K102" s="62">
        <v>0.43099999999999999</v>
      </c>
      <c r="L102" s="62">
        <v>2.5999999999999999E-2</v>
      </c>
      <c r="N102" s="62">
        <v>33.462000000000003</v>
      </c>
      <c r="O102" s="70">
        <f t="shared" si="22"/>
        <v>0.48245808805761242</v>
      </c>
    </row>
    <row r="103" spans="1:15" x14ac:dyDescent="0.3">
      <c r="A103" s="62" t="s">
        <v>72</v>
      </c>
      <c r="B103" s="62">
        <v>0.27200000000000002</v>
      </c>
      <c r="G103" s="62">
        <v>8</v>
      </c>
      <c r="H103" s="62">
        <v>0.02</v>
      </c>
      <c r="J103" s="62">
        <v>5.0000000000000001E-3</v>
      </c>
      <c r="K103" s="62">
        <v>8.0000000000000002E-3</v>
      </c>
      <c r="L103" s="62">
        <v>0.46899999999999997</v>
      </c>
      <c r="N103" s="62">
        <v>8.7750000000000004</v>
      </c>
      <c r="O103" s="70">
        <f t="shared" si="22"/>
        <v>0.12651872938573752</v>
      </c>
    </row>
    <row r="104" spans="1:15" x14ac:dyDescent="0.3">
      <c r="A104" s="62" t="s">
        <v>73</v>
      </c>
      <c r="B104" s="62">
        <v>0.41599999999999998</v>
      </c>
      <c r="D104" s="62">
        <v>0.186</v>
      </c>
      <c r="F104" s="62">
        <v>7.0000000000000001E-3</v>
      </c>
      <c r="G104" s="62">
        <v>2.39</v>
      </c>
      <c r="H104" s="62">
        <v>7.0000000000000001E-3</v>
      </c>
      <c r="J104" s="62">
        <v>2E-3</v>
      </c>
      <c r="K104" s="62">
        <v>6.5000000000000002E-2</v>
      </c>
      <c r="N104" s="62">
        <v>3.0910000000000002</v>
      </c>
      <c r="O104" s="70">
        <f t="shared" si="22"/>
        <v>4.4566312539181155E-2</v>
      </c>
    </row>
    <row r="105" spans="1:15" x14ac:dyDescent="0.3">
      <c r="A105" s="62" t="s">
        <v>74</v>
      </c>
      <c r="B105" s="62">
        <v>0.78900000000000003</v>
      </c>
      <c r="D105" s="62">
        <v>0.02</v>
      </c>
      <c r="F105" s="62">
        <v>2.9000000000000001E-2</v>
      </c>
      <c r="G105" s="62">
        <v>6.5979999999999999</v>
      </c>
      <c r="H105" s="62">
        <v>1.83</v>
      </c>
      <c r="J105" s="62">
        <v>1E-3</v>
      </c>
      <c r="K105" s="62">
        <v>0.42799999999999999</v>
      </c>
      <c r="L105" s="62">
        <v>1E-3</v>
      </c>
      <c r="N105" s="62">
        <v>9.8309999999999995</v>
      </c>
      <c r="O105" s="70">
        <f t="shared" si="22"/>
        <v>0.14174423117848267</v>
      </c>
    </row>
    <row r="106" spans="1:15" x14ac:dyDescent="0.3">
      <c r="A106" s="62" t="s">
        <v>75</v>
      </c>
      <c r="B106" s="62">
        <v>0.20399999999999999</v>
      </c>
      <c r="F106" s="62">
        <v>3.0000000000000001E-3</v>
      </c>
      <c r="G106" s="62">
        <v>8.8999999999999996E-2</v>
      </c>
      <c r="H106" s="62">
        <v>0</v>
      </c>
      <c r="K106" s="62">
        <v>4.0000000000000001E-3</v>
      </c>
      <c r="N106" s="62">
        <v>0.29899999999999999</v>
      </c>
      <c r="O106" s="70">
        <f t="shared" si="22"/>
        <v>4.3110085568473519E-3</v>
      </c>
    </row>
    <row r="107" spans="1:15" x14ac:dyDescent="0.3">
      <c r="A107" s="62" t="s">
        <v>76</v>
      </c>
      <c r="B107" s="62">
        <v>0.192</v>
      </c>
      <c r="G107" s="62">
        <v>2.62</v>
      </c>
      <c r="H107" s="62">
        <v>4.0000000000000001E-3</v>
      </c>
      <c r="J107" s="62">
        <v>0</v>
      </c>
      <c r="K107" s="62">
        <v>6.9000000000000006E-2</v>
      </c>
      <c r="L107" s="62">
        <v>1.2E-2</v>
      </c>
      <c r="N107" s="62">
        <v>2.919</v>
      </c>
      <c r="O107" s="70">
        <f t="shared" si="22"/>
        <v>4.2086401262332512E-2</v>
      </c>
    </row>
    <row r="110" spans="1:15" x14ac:dyDescent="0.3">
      <c r="A110" s="62" t="s">
        <v>80</v>
      </c>
      <c r="B110" s="62">
        <v>1.7000000000000001E-2</v>
      </c>
      <c r="D110" s="62">
        <v>0.32500000000000001</v>
      </c>
      <c r="K110" s="62">
        <v>7.0000000000000001E-3</v>
      </c>
      <c r="N110" s="62">
        <v>0.35</v>
      </c>
      <c r="O110" s="70">
        <f t="shared" ref="O110:O157" si="23">N110/N$25*100</f>
        <v>5.0463310866106122E-3</v>
      </c>
    </row>
    <row r="111" spans="1:15" x14ac:dyDescent="0.3">
      <c r="A111" s="62" t="s">
        <v>81</v>
      </c>
      <c r="O111" s="70">
        <f t="shared" si="23"/>
        <v>0</v>
      </c>
    </row>
    <row r="112" spans="1:15" x14ac:dyDescent="0.3">
      <c r="A112" s="62" t="s">
        <v>82</v>
      </c>
      <c r="B112" s="62">
        <v>6.4820000000000002</v>
      </c>
      <c r="D112" s="62">
        <v>0.89900000000000002</v>
      </c>
      <c r="E112" s="62">
        <v>8.9999999999999993E-3</v>
      </c>
      <c r="F112" s="62">
        <v>5.0000000000000001E-3</v>
      </c>
      <c r="G112" s="62">
        <v>3.738</v>
      </c>
      <c r="H112" s="62">
        <v>0.27300000000000002</v>
      </c>
      <c r="J112" s="62">
        <v>0.23</v>
      </c>
      <c r="K112" s="62">
        <v>3.5670000000000002</v>
      </c>
      <c r="L112" s="62">
        <v>8.0000000000000002E-3</v>
      </c>
      <c r="N112" s="62">
        <v>15.835000000000001</v>
      </c>
      <c r="O112" s="70">
        <f t="shared" si="23"/>
        <v>0.22831043644708304</v>
      </c>
    </row>
    <row r="113" spans="1:15" x14ac:dyDescent="0.3">
      <c r="A113" s="62" t="s">
        <v>83</v>
      </c>
      <c r="O113" s="70">
        <f t="shared" si="23"/>
        <v>0</v>
      </c>
    </row>
    <row r="114" spans="1:15" x14ac:dyDescent="0.3">
      <c r="A114" s="62" t="s">
        <v>84</v>
      </c>
      <c r="G114" s="62">
        <v>2E-3</v>
      </c>
      <c r="K114" s="62">
        <v>6.0000000000000001E-3</v>
      </c>
      <c r="N114" s="62">
        <v>8.0000000000000002E-3</v>
      </c>
      <c r="O114" s="70">
        <f t="shared" si="23"/>
        <v>1.1534471055109973E-4</v>
      </c>
    </row>
    <row r="115" spans="1:15" x14ac:dyDescent="0.3">
      <c r="A115" s="62" t="s">
        <v>85</v>
      </c>
      <c r="G115" s="62">
        <v>5.0999999999999997E-2</v>
      </c>
      <c r="H115" s="62">
        <v>4.0000000000000001E-3</v>
      </c>
      <c r="N115" s="62">
        <v>5.5E-2</v>
      </c>
      <c r="O115" s="70">
        <f t="shared" si="23"/>
        <v>7.9299488503881057E-4</v>
      </c>
    </row>
    <row r="116" spans="1:15" x14ac:dyDescent="0.3">
      <c r="A116" s="62" t="s">
        <v>86</v>
      </c>
      <c r="N116" s="62">
        <v>12.391</v>
      </c>
      <c r="O116" s="70">
        <f t="shared" si="23"/>
        <v>0.1786545385548346</v>
      </c>
    </row>
    <row r="117" spans="1:15" x14ac:dyDescent="0.3">
      <c r="A117" s="62" t="s">
        <v>87</v>
      </c>
      <c r="O117" s="70">
        <f t="shared" si="23"/>
        <v>0</v>
      </c>
    </row>
    <row r="118" spans="1:15" x14ac:dyDescent="0.3">
      <c r="A118" s="62" t="s">
        <v>88</v>
      </c>
      <c r="G118" s="62">
        <v>0</v>
      </c>
      <c r="J118" s="62">
        <v>2E-3</v>
      </c>
      <c r="L118" s="62">
        <v>0</v>
      </c>
      <c r="N118" s="62">
        <v>2E-3</v>
      </c>
      <c r="O118" s="70">
        <f t="shared" si="23"/>
        <v>2.8836177637774932E-5</v>
      </c>
    </row>
    <row r="119" spans="1:15" x14ac:dyDescent="0.3">
      <c r="A119" s="62" t="s">
        <v>89</v>
      </c>
      <c r="O119" s="70">
        <f t="shared" si="23"/>
        <v>0</v>
      </c>
    </row>
    <row r="120" spans="1:15" x14ac:dyDescent="0.3">
      <c r="A120" s="62" t="s">
        <v>90</v>
      </c>
      <c r="O120" s="70">
        <f t="shared" si="23"/>
        <v>0</v>
      </c>
    </row>
    <row r="121" spans="1:15" x14ac:dyDescent="0.3">
      <c r="A121" s="62" t="s">
        <v>91</v>
      </c>
      <c r="B121" s="62">
        <v>7.0000000000000001E-3</v>
      </c>
      <c r="D121" s="62">
        <v>5.0789999999999997</v>
      </c>
      <c r="F121" s="62">
        <v>5.7000000000000002E-2</v>
      </c>
      <c r="G121" s="62">
        <v>1.94</v>
      </c>
      <c r="H121" s="62">
        <v>0.16</v>
      </c>
      <c r="J121" s="62">
        <v>6.0000000000000001E-3</v>
      </c>
      <c r="K121" s="62">
        <v>2.8000000000000001E-2</v>
      </c>
      <c r="L121" s="62">
        <v>0</v>
      </c>
      <c r="N121" s="62">
        <v>7.3040000000000003</v>
      </c>
      <c r="O121" s="70">
        <f t="shared" si="23"/>
        <v>0.10530972073315406</v>
      </c>
    </row>
    <row r="122" spans="1:15" x14ac:dyDescent="0.3">
      <c r="A122" s="62" t="s">
        <v>93</v>
      </c>
      <c r="O122" s="70">
        <f t="shared" si="23"/>
        <v>0</v>
      </c>
    </row>
    <row r="123" spans="1:15" x14ac:dyDescent="0.3">
      <c r="A123" s="62" t="s">
        <v>94</v>
      </c>
      <c r="B123" s="62">
        <v>1.669</v>
      </c>
      <c r="D123" s="62">
        <v>8.0000000000000002E-3</v>
      </c>
      <c r="G123" s="62">
        <v>8.5280000000000005</v>
      </c>
      <c r="H123" s="62">
        <v>1.7000000000000001E-2</v>
      </c>
      <c r="J123" s="62">
        <v>4.9000000000000002E-2</v>
      </c>
      <c r="K123" s="62">
        <v>0.72899999999999998</v>
      </c>
      <c r="L123" s="62">
        <v>7.0000000000000001E-3</v>
      </c>
      <c r="N123" s="62">
        <v>12.775</v>
      </c>
      <c r="O123" s="70">
        <f t="shared" si="23"/>
        <v>0.18419108466128736</v>
      </c>
    </row>
    <row r="124" spans="1:15" x14ac:dyDescent="0.3">
      <c r="A124" s="62" t="s">
        <v>95</v>
      </c>
      <c r="N124" s="62">
        <v>4.7E-2</v>
      </c>
      <c r="O124" s="70">
        <f t="shared" si="23"/>
        <v>6.7765017448771087E-4</v>
      </c>
    </row>
    <row r="125" spans="1:15" x14ac:dyDescent="0.3">
      <c r="A125" s="62" t="s">
        <v>96</v>
      </c>
      <c r="B125" s="62">
        <v>9.6000000000000002E-2</v>
      </c>
      <c r="G125" s="62">
        <v>8.1000000000000003E-2</v>
      </c>
      <c r="N125" s="62">
        <v>0.17699999999999999</v>
      </c>
      <c r="O125" s="70">
        <f t="shared" si="23"/>
        <v>2.5520017209430812E-3</v>
      </c>
    </row>
    <row r="126" spans="1:15" x14ac:dyDescent="0.3">
      <c r="A126" s="62" t="s">
        <v>97</v>
      </c>
      <c r="G126" s="62">
        <v>0</v>
      </c>
      <c r="J126" s="62">
        <v>0.28399999999999997</v>
      </c>
      <c r="N126" s="62">
        <v>0.28399999999999997</v>
      </c>
      <c r="O126" s="70">
        <f t="shared" si="23"/>
        <v>4.0947372245640403E-3</v>
      </c>
    </row>
    <row r="127" spans="1:15" x14ac:dyDescent="0.3">
      <c r="A127" s="62" t="s">
        <v>98</v>
      </c>
      <c r="G127" s="62">
        <v>3.6999999999999998E-2</v>
      </c>
      <c r="N127" s="62">
        <v>3.6999999999999998E-2</v>
      </c>
      <c r="O127" s="70">
        <f t="shared" si="23"/>
        <v>5.3346928629883616E-4</v>
      </c>
    </row>
    <row r="128" spans="1:15" x14ac:dyDescent="0.3">
      <c r="A128" s="62" t="s">
        <v>99</v>
      </c>
      <c r="O128" s="70">
        <f t="shared" si="23"/>
        <v>0</v>
      </c>
    </row>
    <row r="129" spans="1:15" x14ac:dyDescent="0.3">
      <c r="A129" s="62" t="s">
        <v>100</v>
      </c>
      <c r="G129" s="62">
        <v>2E-3</v>
      </c>
      <c r="N129" s="62">
        <v>2E-3</v>
      </c>
      <c r="O129" s="70">
        <f t="shared" si="23"/>
        <v>2.8836177637774932E-5</v>
      </c>
    </row>
    <row r="130" spans="1:15" x14ac:dyDescent="0.3">
      <c r="A130" s="62" t="s">
        <v>101</v>
      </c>
      <c r="B130" s="62">
        <v>0.05</v>
      </c>
      <c r="N130" s="62">
        <v>0.05</v>
      </c>
      <c r="O130" s="70">
        <f t="shared" si="23"/>
        <v>7.2090444094437332E-4</v>
      </c>
    </row>
    <row r="131" spans="1:15" x14ac:dyDescent="0.3">
      <c r="A131" s="62" t="s">
        <v>102</v>
      </c>
      <c r="B131" s="62">
        <v>3.0000000000000001E-3</v>
      </c>
      <c r="H131" s="62">
        <v>3.0000000000000001E-3</v>
      </c>
      <c r="N131" s="62">
        <v>1.7999999999999999E-2</v>
      </c>
      <c r="O131" s="70">
        <f t="shared" si="23"/>
        <v>2.5952559873997435E-4</v>
      </c>
    </row>
    <row r="132" spans="1:15" x14ac:dyDescent="0.3">
      <c r="A132" s="62" t="s">
        <v>103</v>
      </c>
      <c r="D132" s="62">
        <v>6.4000000000000001E-2</v>
      </c>
      <c r="N132" s="62">
        <v>6.4000000000000001E-2</v>
      </c>
      <c r="O132" s="70">
        <f t="shared" si="23"/>
        <v>9.2275768440879783E-4</v>
      </c>
    </row>
    <row r="133" spans="1:15" x14ac:dyDescent="0.3">
      <c r="A133" s="62" t="s">
        <v>104</v>
      </c>
      <c r="B133" s="62">
        <v>3.0859999999999999</v>
      </c>
      <c r="C133" s="62">
        <v>0.33100000000000002</v>
      </c>
      <c r="D133" s="62">
        <v>3.1389999999999998</v>
      </c>
      <c r="E133" s="62">
        <v>6.0000000000000001E-3</v>
      </c>
      <c r="F133" s="62">
        <v>0.154</v>
      </c>
      <c r="G133" s="62">
        <v>45.387999999999998</v>
      </c>
      <c r="H133" s="62">
        <v>0.216</v>
      </c>
      <c r="I133" s="62">
        <v>0.44900000000000001</v>
      </c>
      <c r="J133" s="62">
        <v>0.23200000000000001</v>
      </c>
      <c r="K133" s="62">
        <v>7.2249999999999996</v>
      </c>
      <c r="L133" s="62">
        <v>0.58699999999999997</v>
      </c>
      <c r="N133" s="62">
        <v>62.154000000000003</v>
      </c>
      <c r="O133" s="70">
        <f t="shared" si="23"/>
        <v>0.89614189244913156</v>
      </c>
    </row>
    <row r="134" spans="1:15" x14ac:dyDescent="0.3">
      <c r="A134" s="62" t="s">
        <v>105</v>
      </c>
      <c r="B134" s="62">
        <v>7.0000000000000001E-3</v>
      </c>
      <c r="N134" s="62">
        <v>7.0000000000000001E-3</v>
      </c>
      <c r="O134" s="70">
        <f t="shared" si="23"/>
        <v>1.0092662173221225E-4</v>
      </c>
    </row>
    <row r="135" spans="1:15" x14ac:dyDescent="0.3">
      <c r="A135" s="62" t="s">
        <v>106</v>
      </c>
      <c r="B135" s="62">
        <v>1E-3</v>
      </c>
      <c r="K135" s="62">
        <v>2E-3</v>
      </c>
      <c r="N135" s="62">
        <v>3.0000000000000001E-3</v>
      </c>
      <c r="O135" s="70">
        <f t="shared" si="23"/>
        <v>4.3254266456662395E-5</v>
      </c>
    </row>
    <row r="136" spans="1:15" x14ac:dyDescent="0.3">
      <c r="A136" s="62" t="s">
        <v>107</v>
      </c>
      <c r="B136" s="62">
        <v>6.6000000000000003E-2</v>
      </c>
      <c r="D136" s="62">
        <v>0.47899999999999998</v>
      </c>
      <c r="F136" s="62">
        <v>1.6E-2</v>
      </c>
      <c r="G136" s="62">
        <v>5.3479999999999999</v>
      </c>
      <c r="H136" s="62">
        <v>0.08</v>
      </c>
      <c r="J136" s="62">
        <v>0</v>
      </c>
      <c r="K136" s="62">
        <v>0.108</v>
      </c>
      <c r="N136" s="62">
        <v>6.2130000000000001</v>
      </c>
      <c r="O136" s="70">
        <f t="shared" si="23"/>
        <v>8.9579585831747827E-2</v>
      </c>
    </row>
    <row r="137" spans="1:15" x14ac:dyDescent="0.3">
      <c r="A137" s="62" t="s">
        <v>108</v>
      </c>
      <c r="B137" s="62">
        <v>0.125</v>
      </c>
      <c r="D137" s="62">
        <v>9.0999999999999998E-2</v>
      </c>
      <c r="H137" s="62">
        <v>1E-3</v>
      </c>
      <c r="K137" s="62">
        <v>1.6E-2</v>
      </c>
      <c r="N137" s="62">
        <v>0.23400000000000001</v>
      </c>
      <c r="O137" s="70">
        <f t="shared" si="23"/>
        <v>3.3738327836196676E-3</v>
      </c>
    </row>
    <row r="138" spans="1:15" x14ac:dyDescent="0.3">
      <c r="A138" s="62" t="s">
        <v>109</v>
      </c>
      <c r="O138" s="70">
        <f t="shared" si="23"/>
        <v>0</v>
      </c>
    </row>
    <row r="139" spans="1:15" x14ac:dyDescent="0.3">
      <c r="A139" s="62" t="s">
        <v>110</v>
      </c>
      <c r="O139" s="70">
        <f t="shared" si="23"/>
        <v>0</v>
      </c>
    </row>
    <row r="140" spans="1:15" x14ac:dyDescent="0.3">
      <c r="A140" s="62" t="s">
        <v>111</v>
      </c>
      <c r="B140" s="62">
        <v>9.0999999999999998E-2</v>
      </c>
      <c r="D140" s="62">
        <v>1.6E-2</v>
      </c>
      <c r="G140" s="62">
        <v>3.5999999999999997E-2</v>
      </c>
      <c r="K140" s="62">
        <v>3.0000000000000001E-3</v>
      </c>
      <c r="N140" s="62">
        <v>0.14599999999999999</v>
      </c>
      <c r="O140" s="70">
        <f t="shared" si="23"/>
        <v>2.10504096755757E-3</v>
      </c>
    </row>
    <row r="141" spans="1:15" x14ac:dyDescent="0.3">
      <c r="A141" s="62" t="s">
        <v>112</v>
      </c>
      <c r="O141" s="70">
        <f t="shared" si="23"/>
        <v>0</v>
      </c>
    </row>
    <row r="142" spans="1:15" x14ac:dyDescent="0.3">
      <c r="A142" s="62" t="s">
        <v>113</v>
      </c>
      <c r="O142" s="70">
        <f t="shared" si="23"/>
        <v>0</v>
      </c>
    </row>
    <row r="143" spans="1:15" x14ac:dyDescent="0.3">
      <c r="A143" s="62" t="s">
        <v>114</v>
      </c>
      <c r="D143" s="62">
        <v>1.2999999999999999E-2</v>
      </c>
      <c r="N143" s="62">
        <v>1.2999999999999999E-2</v>
      </c>
      <c r="O143" s="70">
        <f t="shared" si="23"/>
        <v>1.8743515464553705E-4</v>
      </c>
    </row>
    <row r="144" spans="1:15" x14ac:dyDescent="0.3">
      <c r="A144" s="62" t="s">
        <v>115</v>
      </c>
      <c r="O144" s="70">
        <f t="shared" si="23"/>
        <v>0</v>
      </c>
    </row>
    <row r="145" spans="1:15" x14ac:dyDescent="0.3">
      <c r="A145" s="62" t="s">
        <v>116</v>
      </c>
      <c r="O145" s="70">
        <f t="shared" si="23"/>
        <v>0</v>
      </c>
    </row>
    <row r="146" spans="1:15" x14ac:dyDescent="0.3">
      <c r="A146" s="62" t="s">
        <v>117</v>
      </c>
      <c r="O146" s="70">
        <f t="shared" si="23"/>
        <v>0</v>
      </c>
    </row>
    <row r="147" spans="1:15" x14ac:dyDescent="0.3">
      <c r="A147" s="62" t="s">
        <v>118</v>
      </c>
      <c r="B147" s="62">
        <v>5.0000000000000001E-3</v>
      </c>
      <c r="N147" s="62">
        <v>8.9999999999999993E-3</v>
      </c>
      <c r="O147" s="70">
        <f t="shared" si="23"/>
        <v>1.2976279936998718E-4</v>
      </c>
    </row>
    <row r="148" spans="1:15" x14ac:dyDescent="0.3">
      <c r="A148" s="62" t="s">
        <v>119</v>
      </c>
      <c r="B148" s="62">
        <v>2.9000000000000001E-2</v>
      </c>
      <c r="D148" s="62">
        <v>0</v>
      </c>
      <c r="G148" s="62">
        <v>0.01</v>
      </c>
      <c r="K148" s="62">
        <v>1E-3</v>
      </c>
      <c r="N148" s="62">
        <v>5.6000000000000001E-2</v>
      </c>
      <c r="O148" s="70">
        <f t="shared" si="23"/>
        <v>8.0741297385769802E-4</v>
      </c>
    </row>
    <row r="149" spans="1:15" x14ac:dyDescent="0.3">
      <c r="A149" s="62" t="s">
        <v>120</v>
      </c>
      <c r="B149" s="62">
        <v>0.11</v>
      </c>
      <c r="G149" s="62">
        <v>0</v>
      </c>
      <c r="N149" s="62">
        <v>0.11</v>
      </c>
      <c r="O149" s="70">
        <f t="shared" si="23"/>
        <v>1.5859897700776211E-3</v>
      </c>
    </row>
    <row r="150" spans="1:15" x14ac:dyDescent="0.3">
      <c r="A150" s="62" t="s">
        <v>121</v>
      </c>
      <c r="G150" s="62">
        <v>3.0000000000000001E-3</v>
      </c>
      <c r="N150" s="62">
        <v>1.4999999999999999E-2</v>
      </c>
      <c r="O150" s="70">
        <f t="shared" si="23"/>
        <v>2.1627133228331198E-4</v>
      </c>
    </row>
    <row r="151" spans="1:15" x14ac:dyDescent="0.3">
      <c r="A151" s="62" t="s">
        <v>122</v>
      </c>
      <c r="O151" s="70">
        <f t="shared" si="23"/>
        <v>0</v>
      </c>
    </row>
    <row r="152" spans="1:15" x14ac:dyDescent="0.3">
      <c r="A152" s="62" t="s">
        <v>123</v>
      </c>
      <c r="O152" s="70">
        <f t="shared" si="23"/>
        <v>0</v>
      </c>
    </row>
    <row r="153" spans="1:15" x14ac:dyDescent="0.3">
      <c r="A153" s="62" t="s">
        <v>124</v>
      </c>
      <c r="D153" s="62">
        <v>0</v>
      </c>
      <c r="N153" s="62">
        <v>0</v>
      </c>
      <c r="O153" s="70">
        <f t="shared" si="23"/>
        <v>0</v>
      </c>
    </row>
    <row r="154" spans="1:15" x14ac:dyDescent="0.3">
      <c r="A154" s="62" t="s">
        <v>125</v>
      </c>
      <c r="O154" s="70">
        <f t="shared" si="23"/>
        <v>0</v>
      </c>
    </row>
    <row r="155" spans="1:15" x14ac:dyDescent="0.3">
      <c r="A155" s="62" t="s">
        <v>126</v>
      </c>
      <c r="B155" s="62">
        <v>0</v>
      </c>
      <c r="G155" s="62">
        <v>1.2E-2</v>
      </c>
      <c r="N155" s="62">
        <v>1.2E-2</v>
      </c>
      <c r="O155" s="70">
        <f t="shared" si="23"/>
        <v>1.7301706582664958E-4</v>
      </c>
    </row>
    <row r="156" spans="1:15" x14ac:dyDescent="0.3">
      <c r="A156" s="62" t="s">
        <v>127</v>
      </c>
      <c r="E156" s="62">
        <v>0.39900000000000002</v>
      </c>
      <c r="N156" s="62">
        <v>0.39900000000000002</v>
      </c>
      <c r="O156" s="70">
        <f t="shared" si="23"/>
        <v>5.752817438736099E-3</v>
      </c>
    </row>
    <row r="157" spans="1:15" x14ac:dyDescent="0.3">
      <c r="A157" s="62" t="s">
        <v>128</v>
      </c>
      <c r="B157" s="62">
        <v>2E-3</v>
      </c>
      <c r="D157" s="62">
        <v>4.0000000000000001E-3</v>
      </c>
      <c r="N157" s="62">
        <v>6.0000000000000001E-3</v>
      </c>
      <c r="O157" s="70">
        <f t="shared" si="23"/>
        <v>8.6508532913324789E-5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
  <sheetViews>
    <sheetView workbookViewId="0">
      <selection activeCell="J26" sqref="J26:J27"/>
    </sheetView>
  </sheetViews>
  <sheetFormatPr defaultColWidth="10.5703125" defaultRowHeight="16.5" x14ac:dyDescent="0.3"/>
  <cols>
    <col min="1" max="1" width="10.5703125" style="8"/>
    <col min="2" max="2" width="13.5703125" style="12" customWidth="1"/>
    <col min="3" max="15" width="10.5703125" style="8"/>
    <col min="16" max="16" width="10.5703125" style="10"/>
    <col min="17" max="16384" width="10.5703125" style="8"/>
  </cols>
  <sheetData>
    <row r="1" spans="2:37" x14ac:dyDescent="0.3">
      <c r="G1" s="11" t="s">
        <v>493</v>
      </c>
      <c r="H1" s="11"/>
      <c r="I1" s="11"/>
      <c r="J1" s="11"/>
      <c r="K1" s="11"/>
      <c r="L1" s="11"/>
      <c r="M1" s="11"/>
      <c r="N1" s="11"/>
      <c r="O1" s="11"/>
      <c r="P1" s="144"/>
      <c r="Q1" s="11"/>
      <c r="Z1" s="11" t="s">
        <v>494</v>
      </c>
      <c r="AA1" s="11"/>
      <c r="AB1" s="11"/>
      <c r="AC1" s="11"/>
      <c r="AD1" s="11"/>
      <c r="AE1" s="11"/>
      <c r="AF1" s="11"/>
      <c r="AG1" s="11"/>
      <c r="AH1" s="11"/>
      <c r="AI1" s="11"/>
      <c r="AJ1" s="11"/>
      <c r="AK1" s="11"/>
    </row>
    <row r="2" spans="2:37" ht="87" x14ac:dyDescent="0.3">
      <c r="B2" s="73" t="s">
        <v>4</v>
      </c>
      <c r="C2" s="74" t="s">
        <v>168</v>
      </c>
      <c r="D2" s="74" t="s">
        <v>169</v>
      </c>
      <c r="E2" s="74" t="s">
        <v>1</v>
      </c>
      <c r="F2" s="74" t="s">
        <v>170</v>
      </c>
      <c r="G2" s="74" t="s">
        <v>171</v>
      </c>
      <c r="H2" s="74" t="s">
        <v>172</v>
      </c>
      <c r="I2" s="74" t="s">
        <v>161</v>
      </c>
      <c r="J2" s="74" t="s">
        <v>173</v>
      </c>
      <c r="K2" s="74" t="s">
        <v>174</v>
      </c>
      <c r="L2" s="74" t="s">
        <v>175</v>
      </c>
      <c r="M2" s="74" t="s">
        <v>176</v>
      </c>
      <c r="N2" s="74" t="s">
        <v>164</v>
      </c>
      <c r="O2" s="74" t="s">
        <v>166</v>
      </c>
      <c r="P2" s="74" t="s">
        <v>167</v>
      </c>
      <c r="Q2" s="38" t="s">
        <v>186</v>
      </c>
      <c r="T2" s="73" t="s">
        <v>4</v>
      </c>
      <c r="U2" s="74" t="s">
        <v>168</v>
      </c>
      <c r="V2" s="74" t="s">
        <v>169</v>
      </c>
      <c r="W2" s="74" t="s">
        <v>1</v>
      </c>
      <c r="X2" s="74" t="s">
        <v>170</v>
      </c>
      <c r="Y2" s="74" t="s">
        <v>171</v>
      </c>
      <c r="Z2" s="74" t="s">
        <v>172</v>
      </c>
      <c r="AA2" s="74" t="s">
        <v>161</v>
      </c>
      <c r="AB2" s="74" t="s">
        <v>173</v>
      </c>
      <c r="AC2" s="74" t="s">
        <v>174</v>
      </c>
      <c r="AD2" s="74" t="s">
        <v>175</v>
      </c>
      <c r="AE2" s="74" t="s">
        <v>176</v>
      </c>
      <c r="AF2" s="74" t="s">
        <v>164</v>
      </c>
      <c r="AG2" s="74" t="s">
        <v>166</v>
      </c>
      <c r="AH2" s="74" t="s">
        <v>167</v>
      </c>
    </row>
    <row r="3" spans="2:37" x14ac:dyDescent="0.3">
      <c r="B3" s="12" t="s">
        <v>21</v>
      </c>
      <c r="C3" s="103">
        <v>36.500999999999998</v>
      </c>
      <c r="D3" s="103">
        <v>1E-3</v>
      </c>
      <c r="E3" s="103">
        <v>203.149</v>
      </c>
      <c r="F3" s="103">
        <v>0</v>
      </c>
      <c r="G3" s="103">
        <v>19.021999999999998</v>
      </c>
      <c r="H3" s="103">
        <v>54.902000000000001</v>
      </c>
      <c r="I3" s="103">
        <v>191.381</v>
      </c>
      <c r="J3" s="103">
        <v>28.69</v>
      </c>
      <c r="K3" s="103">
        <v>25.986000000000001</v>
      </c>
      <c r="L3" s="103">
        <v>77.061000000000007</v>
      </c>
      <c r="M3" s="103">
        <v>17.32</v>
      </c>
      <c r="N3" s="103">
        <v>7.9290000000000003</v>
      </c>
      <c r="O3" s="103">
        <f>P3-SUM(C3:N3)</f>
        <v>35.929999999999836</v>
      </c>
      <c r="P3" s="103">
        <v>697.87199999999996</v>
      </c>
      <c r="Q3" s="145">
        <f t="shared" ref="Q3:Q8" si="0">P3/P$25*100</f>
        <v>25.600530593109479</v>
      </c>
      <c r="T3" s="12" t="s">
        <v>21</v>
      </c>
      <c r="U3" s="103">
        <f>C3/$P3*100</f>
        <v>5.2303287708920836</v>
      </c>
      <c r="V3" s="103">
        <f t="shared" ref="V3:AH3" si="1">D3/$P3*100</f>
        <v>1.4329275282573309E-4</v>
      </c>
      <c r="W3" s="103">
        <f t="shared" si="1"/>
        <v>29.109779443794853</v>
      </c>
      <c r="X3" s="103">
        <f t="shared" si="1"/>
        <v>0</v>
      </c>
      <c r="Y3" s="103">
        <f t="shared" si="1"/>
        <v>2.7257147442510945</v>
      </c>
      <c r="Z3" s="103">
        <f t="shared" si="1"/>
        <v>7.8670587156383993</v>
      </c>
      <c r="AA3" s="103">
        <f t="shared" si="1"/>
        <v>27.423510328541624</v>
      </c>
      <c r="AB3" s="103">
        <f t="shared" si="1"/>
        <v>4.1110690785702824</v>
      </c>
      <c r="AC3" s="103">
        <f t="shared" si="1"/>
        <v>3.7236054749295007</v>
      </c>
      <c r="AD3" s="103">
        <f t="shared" si="1"/>
        <v>11.042282825503818</v>
      </c>
      <c r="AE3" s="103">
        <f t="shared" si="1"/>
        <v>2.4818304789416974</v>
      </c>
      <c r="AF3" s="103">
        <f t="shared" si="1"/>
        <v>1.1361682371552377</v>
      </c>
      <c r="AG3" s="103">
        <f t="shared" si="1"/>
        <v>5.1485086090285668</v>
      </c>
      <c r="AH3" s="75">
        <f t="shared" si="1"/>
        <v>100</v>
      </c>
    </row>
    <row r="4" spans="2:37" x14ac:dyDescent="0.3">
      <c r="B4" s="12" t="s">
        <v>20</v>
      </c>
      <c r="C4" s="103">
        <v>7.484</v>
      </c>
      <c r="D4" s="103">
        <v>4.3559999999999999</v>
      </c>
      <c r="E4" s="103">
        <v>0</v>
      </c>
      <c r="F4" s="103">
        <v>0</v>
      </c>
      <c r="G4" s="103">
        <v>0.98299999999999998</v>
      </c>
      <c r="H4" s="103">
        <v>0</v>
      </c>
      <c r="I4" s="103">
        <v>8.8119999999999994</v>
      </c>
      <c r="J4" s="103">
        <v>0.875</v>
      </c>
      <c r="K4" s="103">
        <v>69.995999999999995</v>
      </c>
      <c r="L4" s="103">
        <v>0</v>
      </c>
      <c r="M4" s="103">
        <v>7.0999999999999994E-2</v>
      </c>
      <c r="N4" s="103">
        <v>5.9630000000000001</v>
      </c>
      <c r="O4" s="103">
        <f t="shared" ref="O4:O25" si="2">P4-SUM(C4:N4)</f>
        <v>11.415000000000006</v>
      </c>
      <c r="P4" s="103">
        <v>109.955</v>
      </c>
      <c r="Q4" s="145">
        <f t="shared" si="0"/>
        <v>4.0335567860085417</v>
      </c>
      <c r="T4" s="12" t="s">
        <v>20</v>
      </c>
      <c r="U4" s="103">
        <f t="shared" ref="U4:U25" si="3">C4/$P4*100</f>
        <v>6.8064208085125744</v>
      </c>
      <c r="V4" s="103">
        <f t="shared" ref="V4:V25" si="4">D4/$P4*100</f>
        <v>3.9616206629984996</v>
      </c>
      <c r="W4" s="103">
        <f t="shared" ref="W4:W25" si="5">E4/$P4*100</f>
        <v>0</v>
      </c>
      <c r="X4" s="103">
        <f t="shared" ref="X4:X25" si="6">F4/$P4*100</f>
        <v>0</v>
      </c>
      <c r="Y4" s="103">
        <f t="shared" ref="Y4:Y25" si="7">G4/$P4*100</f>
        <v>0.89400209176481293</v>
      </c>
      <c r="Z4" s="103">
        <f t="shared" ref="Z4:Z25" si="8">H4/$P4*100</f>
        <v>0</v>
      </c>
      <c r="AA4" s="103">
        <f t="shared" ref="AA4:AA25" si="9">I4/$P4*100</f>
        <v>8.014187622209084</v>
      </c>
      <c r="AB4" s="103">
        <f t="shared" ref="AB4:AB25" si="10">J4/$P4*100</f>
        <v>0.79578009185575915</v>
      </c>
      <c r="AC4" s="103">
        <f t="shared" ref="AC4:AC25" si="11">K4/$P4*100</f>
        <v>63.658769496612244</v>
      </c>
      <c r="AD4" s="103">
        <f t="shared" ref="AD4:AD25" si="12">L4/$P4*100</f>
        <v>0</v>
      </c>
      <c r="AE4" s="103">
        <f t="shared" ref="AE4:AE25" si="13">M4/$P4*100</f>
        <v>6.4571870310581592E-2</v>
      </c>
      <c r="AF4" s="103">
        <f t="shared" ref="AF4:AF25" si="14">N4/$P4*100</f>
        <v>5.4231276431267332</v>
      </c>
      <c r="AG4" s="103">
        <f t="shared" ref="AG4:AG25" si="15">O4/$P4*100</f>
        <v>10.381519712609711</v>
      </c>
      <c r="AH4" s="75">
        <f t="shared" ref="AH4:AH25" si="16">P4/$P4*100</f>
        <v>100</v>
      </c>
    </row>
    <row r="5" spans="2:37" x14ac:dyDescent="0.3">
      <c r="B5" s="12" t="s">
        <v>178</v>
      </c>
      <c r="C5" s="103">
        <v>0</v>
      </c>
      <c r="D5" s="103">
        <v>0</v>
      </c>
      <c r="E5" s="103">
        <v>0</v>
      </c>
      <c r="F5" s="103">
        <v>0</v>
      </c>
      <c r="G5" s="103"/>
      <c r="H5" s="103">
        <v>0</v>
      </c>
      <c r="I5" s="103">
        <v>0</v>
      </c>
      <c r="J5" s="103"/>
      <c r="K5" s="103">
        <v>7.2999999999999995E-2</v>
      </c>
      <c r="L5" s="103"/>
      <c r="M5" s="103">
        <v>1E-3</v>
      </c>
      <c r="N5" s="103">
        <v>9.7000000000000003E-2</v>
      </c>
      <c r="O5" s="103">
        <f t="shared" si="2"/>
        <v>1.100000000000001E-2</v>
      </c>
      <c r="P5" s="103">
        <v>0.182</v>
      </c>
      <c r="Q5" s="145">
        <f t="shared" si="0"/>
        <v>6.6764343145246201E-3</v>
      </c>
      <c r="T5" s="12" t="s">
        <v>178</v>
      </c>
      <c r="U5" s="103">
        <f t="shared" si="3"/>
        <v>0</v>
      </c>
      <c r="V5" s="103">
        <f t="shared" si="4"/>
        <v>0</v>
      </c>
      <c r="W5" s="103">
        <f t="shared" si="5"/>
        <v>0</v>
      </c>
      <c r="X5" s="103">
        <f t="shared" si="6"/>
        <v>0</v>
      </c>
      <c r="Y5" s="103">
        <f t="shared" si="7"/>
        <v>0</v>
      </c>
      <c r="Z5" s="103">
        <f t="shared" si="8"/>
        <v>0</v>
      </c>
      <c r="AA5" s="103">
        <f t="shared" si="9"/>
        <v>0</v>
      </c>
      <c r="AB5" s="103">
        <f t="shared" si="10"/>
        <v>0</v>
      </c>
      <c r="AC5" s="103">
        <f t="shared" si="11"/>
        <v>40.109890109890109</v>
      </c>
      <c r="AD5" s="103">
        <f t="shared" si="12"/>
        <v>0</v>
      </c>
      <c r="AE5" s="103">
        <f t="shared" si="13"/>
        <v>0.5494505494505495</v>
      </c>
      <c r="AF5" s="103">
        <f t="shared" si="14"/>
        <v>53.296703296703299</v>
      </c>
      <c r="AG5" s="103">
        <f t="shared" si="15"/>
        <v>6.0439560439560491</v>
      </c>
      <c r="AH5" s="75">
        <f t="shared" si="16"/>
        <v>100</v>
      </c>
    </row>
    <row r="6" spans="2:37" x14ac:dyDescent="0.3">
      <c r="B6" s="12" t="s">
        <v>15</v>
      </c>
      <c r="C6" s="103">
        <v>0</v>
      </c>
      <c r="D6" s="103">
        <v>0</v>
      </c>
      <c r="E6" s="103">
        <v>0</v>
      </c>
      <c r="F6" s="103">
        <v>0</v>
      </c>
      <c r="G6" s="103">
        <v>4.0640000000000001</v>
      </c>
      <c r="H6" s="103">
        <v>0</v>
      </c>
      <c r="I6" s="103">
        <v>0</v>
      </c>
      <c r="J6" s="103">
        <v>0</v>
      </c>
      <c r="K6" s="103">
        <v>0</v>
      </c>
      <c r="L6" s="103">
        <v>0</v>
      </c>
      <c r="M6" s="103">
        <v>1E-3</v>
      </c>
      <c r="N6" s="103">
        <v>0</v>
      </c>
      <c r="O6" s="103">
        <f t="shared" si="2"/>
        <v>0</v>
      </c>
      <c r="P6" s="103">
        <v>4.0650000000000004</v>
      </c>
      <c r="Q6" s="145">
        <f t="shared" si="0"/>
        <v>0.14911926092605812</v>
      </c>
      <c r="T6" s="12" t="s">
        <v>15</v>
      </c>
      <c r="U6" s="103">
        <f t="shared" si="3"/>
        <v>0</v>
      </c>
      <c r="V6" s="103">
        <f t="shared" si="4"/>
        <v>0</v>
      </c>
      <c r="W6" s="103">
        <f t="shared" si="5"/>
        <v>0</v>
      </c>
      <c r="X6" s="103">
        <f t="shared" si="6"/>
        <v>0</v>
      </c>
      <c r="Y6" s="103">
        <f t="shared" si="7"/>
        <v>99.975399753997536</v>
      </c>
      <c r="Z6" s="103">
        <f t="shared" si="8"/>
        <v>0</v>
      </c>
      <c r="AA6" s="103">
        <f t="shared" si="9"/>
        <v>0</v>
      </c>
      <c r="AB6" s="103">
        <f t="shared" si="10"/>
        <v>0</v>
      </c>
      <c r="AC6" s="103">
        <f t="shared" si="11"/>
        <v>0</v>
      </c>
      <c r="AD6" s="103">
        <f t="shared" si="12"/>
        <v>0</v>
      </c>
      <c r="AE6" s="103">
        <f t="shared" si="13"/>
        <v>2.4600246002460021E-2</v>
      </c>
      <c r="AF6" s="103">
        <f t="shared" si="14"/>
        <v>0</v>
      </c>
      <c r="AG6" s="103">
        <f t="shared" si="15"/>
        <v>0</v>
      </c>
      <c r="AH6" s="75">
        <f t="shared" si="16"/>
        <v>100</v>
      </c>
    </row>
    <row r="7" spans="2:37" x14ac:dyDescent="0.3">
      <c r="B7" s="76" t="s">
        <v>77</v>
      </c>
      <c r="C7" s="104">
        <v>43.984999999999999</v>
      </c>
      <c r="D7" s="104">
        <v>4.3570000000000002</v>
      </c>
      <c r="E7" s="104">
        <v>203.149</v>
      </c>
      <c r="F7" s="104">
        <v>0</v>
      </c>
      <c r="G7" s="104">
        <v>24.068999999999999</v>
      </c>
      <c r="H7" s="104">
        <v>54.902000000000001</v>
      </c>
      <c r="I7" s="104">
        <v>200.19300000000001</v>
      </c>
      <c r="J7" s="104">
        <v>29.565000000000001</v>
      </c>
      <c r="K7" s="104">
        <v>96.055000000000007</v>
      </c>
      <c r="L7" s="104">
        <v>77.061000000000007</v>
      </c>
      <c r="M7" s="104">
        <v>17.393000000000001</v>
      </c>
      <c r="N7" s="104">
        <v>13.989000000000001</v>
      </c>
      <c r="O7" s="104">
        <f t="shared" si="2"/>
        <v>47.355999999999767</v>
      </c>
      <c r="P7" s="104">
        <v>812.07399999999996</v>
      </c>
      <c r="Q7" s="146">
        <f t="shared" si="0"/>
        <v>29.789883074358602</v>
      </c>
      <c r="T7" s="76" t="s">
        <v>77</v>
      </c>
      <c r="U7" s="104">
        <f t="shared" si="3"/>
        <v>5.4163783103510275</v>
      </c>
      <c r="V7" s="104">
        <f t="shared" si="4"/>
        <v>0.53652745932020984</v>
      </c>
      <c r="W7" s="104">
        <f t="shared" si="5"/>
        <v>25.016069964067317</v>
      </c>
      <c r="X7" s="104">
        <f t="shared" si="6"/>
        <v>0</v>
      </c>
      <c r="Y7" s="104">
        <f t="shared" si="7"/>
        <v>2.9638924531508213</v>
      </c>
      <c r="Z7" s="104">
        <f t="shared" si="8"/>
        <v>6.7607139250856454</v>
      </c>
      <c r="AA7" s="104">
        <f t="shared" si="9"/>
        <v>24.652063728182412</v>
      </c>
      <c r="AB7" s="104">
        <f t="shared" si="10"/>
        <v>3.6406780662845999</v>
      </c>
      <c r="AC7" s="104">
        <f t="shared" si="11"/>
        <v>11.828355543952892</v>
      </c>
      <c r="AD7" s="104">
        <f t="shared" si="12"/>
        <v>9.4894061378642842</v>
      </c>
      <c r="AE7" s="104">
        <f t="shared" si="13"/>
        <v>2.141799885232134</v>
      </c>
      <c r="AF7" s="104">
        <f t="shared" si="14"/>
        <v>1.7226262631238041</v>
      </c>
      <c r="AG7" s="104">
        <f t="shared" si="15"/>
        <v>5.8314882633848351</v>
      </c>
      <c r="AH7" s="77">
        <f t="shared" si="16"/>
        <v>100</v>
      </c>
    </row>
    <row r="8" spans="2:37" x14ac:dyDescent="0.3">
      <c r="B8" s="12" t="s">
        <v>23</v>
      </c>
      <c r="C8" s="103">
        <v>5.8999999999999997E-2</v>
      </c>
      <c r="D8" s="103">
        <v>0</v>
      </c>
      <c r="E8" s="103">
        <v>0</v>
      </c>
      <c r="F8" s="103">
        <v>0</v>
      </c>
      <c r="G8" s="103">
        <v>4.4800000000000004</v>
      </c>
      <c r="H8" s="103">
        <v>0</v>
      </c>
      <c r="I8" s="103">
        <v>16.007000000000001</v>
      </c>
      <c r="J8" s="103">
        <v>0</v>
      </c>
      <c r="K8" s="103">
        <v>3.278</v>
      </c>
      <c r="L8" s="103">
        <v>8.6769999999999996</v>
      </c>
      <c r="M8" s="103">
        <v>14.489000000000001</v>
      </c>
      <c r="N8" s="103">
        <v>6.1630000000000003</v>
      </c>
      <c r="O8" s="103">
        <f t="shared" si="2"/>
        <v>25.431999999999988</v>
      </c>
      <c r="P8" s="103">
        <v>78.584999999999994</v>
      </c>
      <c r="Q8" s="145">
        <f t="shared" si="0"/>
        <v>2.882788959378666</v>
      </c>
      <c r="T8" s="12" t="s">
        <v>23</v>
      </c>
      <c r="U8" s="103">
        <f t="shared" si="3"/>
        <v>7.5077941082903873E-2</v>
      </c>
      <c r="V8" s="103">
        <f t="shared" si="4"/>
        <v>0</v>
      </c>
      <c r="W8" s="103">
        <f t="shared" si="5"/>
        <v>0</v>
      </c>
      <c r="X8" s="103">
        <f t="shared" si="6"/>
        <v>0</v>
      </c>
      <c r="Y8" s="103">
        <f t="shared" si="7"/>
        <v>5.700833492396769</v>
      </c>
      <c r="Z8" s="103">
        <f t="shared" si="8"/>
        <v>0</v>
      </c>
      <c r="AA8" s="103">
        <f t="shared" si="9"/>
        <v>20.369027168034613</v>
      </c>
      <c r="AB8" s="103">
        <f t="shared" si="10"/>
        <v>0</v>
      </c>
      <c r="AC8" s="103">
        <f t="shared" si="11"/>
        <v>4.1712795062670995</v>
      </c>
      <c r="AD8" s="103">
        <f t="shared" si="12"/>
        <v>11.041547369090795</v>
      </c>
      <c r="AE8" s="103">
        <f t="shared" si="13"/>
        <v>18.437360819494817</v>
      </c>
      <c r="AF8" s="103">
        <f t="shared" si="14"/>
        <v>7.8424635744735021</v>
      </c>
      <c r="AG8" s="103">
        <f t="shared" si="15"/>
        <v>32.3624101291595</v>
      </c>
      <c r="AH8" s="75">
        <f t="shared" si="16"/>
        <v>100</v>
      </c>
    </row>
    <row r="9" spans="2:37" x14ac:dyDescent="0.3">
      <c r="B9" s="76" t="s">
        <v>180</v>
      </c>
      <c r="C9" s="104">
        <f>C10-SUM(C7:C8)</f>
        <v>3.9000000000001478E-2</v>
      </c>
      <c r="D9" s="104">
        <f t="shared" ref="D9:Q9" si="17">D10-SUM(D7:D8)</f>
        <v>0</v>
      </c>
      <c r="E9" s="104">
        <f t="shared" si="17"/>
        <v>0</v>
      </c>
      <c r="F9" s="104">
        <f t="shared" si="17"/>
        <v>0</v>
      </c>
      <c r="G9" s="104">
        <f t="shared" si="17"/>
        <v>2.1260000000000012</v>
      </c>
      <c r="H9" s="104">
        <f t="shared" si="17"/>
        <v>0</v>
      </c>
      <c r="I9" s="104">
        <f t="shared" si="17"/>
        <v>11.674999999999983</v>
      </c>
      <c r="J9" s="104">
        <f t="shared" si="17"/>
        <v>2.4539999999999971</v>
      </c>
      <c r="K9" s="104">
        <f t="shared" si="17"/>
        <v>5.4729999999999848</v>
      </c>
      <c r="L9" s="104">
        <f t="shared" si="17"/>
        <v>13.055000000000007</v>
      </c>
      <c r="M9" s="104">
        <f t="shared" si="17"/>
        <v>1.264999999999997</v>
      </c>
      <c r="N9" s="104">
        <f t="shared" si="17"/>
        <v>4.7369999999999983</v>
      </c>
      <c r="O9" s="104">
        <f t="shared" si="2"/>
        <v>10.157000000000025</v>
      </c>
      <c r="P9" s="104">
        <f t="shared" si="17"/>
        <v>50.980999999999995</v>
      </c>
      <c r="Q9" s="146">
        <f t="shared" si="17"/>
        <v>1.8701719658724159</v>
      </c>
      <c r="T9" s="76" t="s">
        <v>180</v>
      </c>
      <c r="U9" s="104">
        <f t="shared" si="3"/>
        <v>7.6499087895493381E-2</v>
      </c>
      <c r="V9" s="104">
        <f t="shared" si="4"/>
        <v>0</v>
      </c>
      <c r="W9" s="104">
        <f t="shared" si="5"/>
        <v>0</v>
      </c>
      <c r="X9" s="104">
        <f t="shared" si="6"/>
        <v>0</v>
      </c>
      <c r="Y9" s="104">
        <f t="shared" si="7"/>
        <v>4.1701810478413561</v>
      </c>
      <c r="Z9" s="104">
        <f t="shared" si="8"/>
        <v>0</v>
      </c>
      <c r="AA9" s="104">
        <f t="shared" si="9"/>
        <v>22.90068849179103</v>
      </c>
      <c r="AB9" s="104">
        <f t="shared" si="10"/>
        <v>4.8135579921931644</v>
      </c>
      <c r="AC9" s="104">
        <f t="shared" si="11"/>
        <v>10.735372001333801</v>
      </c>
      <c r="AD9" s="104">
        <f t="shared" si="12"/>
        <v>25.607579294246889</v>
      </c>
      <c r="AE9" s="104">
        <f t="shared" si="13"/>
        <v>2.4813165689178263</v>
      </c>
      <c r="AF9" s="104">
        <f t="shared" si="14"/>
        <v>9.291696906690726</v>
      </c>
      <c r="AG9" s="104">
        <f t="shared" si="15"/>
        <v>19.923108609089713</v>
      </c>
      <c r="AH9" s="77">
        <f t="shared" si="16"/>
        <v>100</v>
      </c>
    </row>
    <row r="10" spans="2:37" x14ac:dyDescent="0.3">
      <c r="B10" s="76" t="s">
        <v>78</v>
      </c>
      <c r="C10" s="103">
        <v>44.082999999999998</v>
      </c>
      <c r="D10" s="103">
        <v>4.3570000000000002</v>
      </c>
      <c r="E10" s="103">
        <v>203.149</v>
      </c>
      <c r="F10" s="103">
        <v>0</v>
      </c>
      <c r="G10" s="103">
        <v>30.675000000000001</v>
      </c>
      <c r="H10" s="103">
        <v>54.902000000000001</v>
      </c>
      <c r="I10" s="103">
        <v>227.875</v>
      </c>
      <c r="J10" s="103">
        <v>32.018999999999998</v>
      </c>
      <c r="K10" s="103">
        <v>104.806</v>
      </c>
      <c r="L10" s="103">
        <v>98.793000000000006</v>
      </c>
      <c r="M10" s="103">
        <v>33.146999999999998</v>
      </c>
      <c r="N10" s="103">
        <v>24.888999999999999</v>
      </c>
      <c r="O10" s="104">
        <f t="shared" si="2"/>
        <v>82.944999999999936</v>
      </c>
      <c r="P10" s="103">
        <v>941.64</v>
      </c>
      <c r="Q10" s="145">
        <f>P10/P$25*100</f>
        <v>34.542843999609687</v>
      </c>
      <c r="T10" s="76" t="s">
        <v>78</v>
      </c>
      <c r="U10" s="104">
        <f t="shared" si="3"/>
        <v>4.6815131047958873</v>
      </c>
      <c r="V10" s="104">
        <f t="shared" si="4"/>
        <v>0.462703368590969</v>
      </c>
      <c r="W10" s="104">
        <f t="shared" si="5"/>
        <v>21.573956076632257</v>
      </c>
      <c r="X10" s="104">
        <f t="shared" si="6"/>
        <v>0</v>
      </c>
      <c r="Y10" s="104">
        <f t="shared" si="7"/>
        <v>3.2576143749203519</v>
      </c>
      <c r="Z10" s="104">
        <f t="shared" si="8"/>
        <v>5.8304659954972182</v>
      </c>
      <c r="AA10" s="104">
        <f t="shared" si="9"/>
        <v>24.199800348328449</v>
      </c>
      <c r="AB10" s="104">
        <f t="shared" si="10"/>
        <v>3.4003440805403335</v>
      </c>
      <c r="AC10" s="104">
        <f t="shared" si="11"/>
        <v>11.130155898220126</v>
      </c>
      <c r="AD10" s="104">
        <f t="shared" si="12"/>
        <v>10.491589142347395</v>
      </c>
      <c r="AE10" s="104">
        <f t="shared" si="13"/>
        <v>3.52013508347139</v>
      </c>
      <c r="AF10" s="104">
        <f t="shared" si="14"/>
        <v>2.643154496410518</v>
      </c>
      <c r="AG10" s="104">
        <f t="shared" si="15"/>
        <v>8.8085680302450982</v>
      </c>
      <c r="AH10" s="77">
        <f t="shared" si="16"/>
        <v>100</v>
      </c>
    </row>
    <row r="11" spans="2:37" x14ac:dyDescent="0.3">
      <c r="B11" s="76" t="s">
        <v>181</v>
      </c>
      <c r="C11" s="105">
        <f>C12-C10</f>
        <v>0</v>
      </c>
      <c r="D11" s="105">
        <f t="shared" ref="D11:Q11" si="18">D12-D10</f>
        <v>0</v>
      </c>
      <c r="E11" s="105">
        <f t="shared" si="18"/>
        <v>0</v>
      </c>
      <c r="F11" s="105">
        <f t="shared" si="18"/>
        <v>0</v>
      </c>
      <c r="G11" s="105">
        <f t="shared" si="18"/>
        <v>3.0000000000001137E-3</v>
      </c>
      <c r="H11" s="105">
        <f t="shared" si="18"/>
        <v>0</v>
      </c>
      <c r="I11" s="105">
        <f t="shared" si="18"/>
        <v>0.14500000000001023</v>
      </c>
      <c r="J11" s="105">
        <f t="shared" si="18"/>
        <v>0</v>
      </c>
      <c r="K11" s="105">
        <f t="shared" si="18"/>
        <v>0</v>
      </c>
      <c r="L11" s="105">
        <f t="shared" si="18"/>
        <v>0</v>
      </c>
      <c r="M11" s="105">
        <f>M12-M10</f>
        <v>3.0000000000001137E-3</v>
      </c>
      <c r="N11" s="105">
        <f t="shared" si="18"/>
        <v>3.9000000000001478E-2</v>
      </c>
      <c r="O11" s="104">
        <f t="shared" si="2"/>
        <v>0.12100000000002353</v>
      </c>
      <c r="P11" s="105">
        <f t="shared" si="18"/>
        <v>0.31100000000003547</v>
      </c>
      <c r="Q11" s="105">
        <f t="shared" si="18"/>
        <v>1.1408632262728702E-2</v>
      </c>
      <c r="T11" s="76" t="s">
        <v>181</v>
      </c>
      <c r="U11" s="104">
        <f t="shared" si="3"/>
        <v>0</v>
      </c>
      <c r="V11" s="104">
        <f t="shared" si="4"/>
        <v>0</v>
      </c>
      <c r="W11" s="104">
        <f t="shared" si="5"/>
        <v>0</v>
      </c>
      <c r="X11" s="104">
        <f t="shared" si="6"/>
        <v>0</v>
      </c>
      <c r="Y11" s="104">
        <f t="shared" si="7"/>
        <v>0.96463022508031238</v>
      </c>
      <c r="Z11" s="104">
        <f t="shared" si="8"/>
        <v>0</v>
      </c>
      <c r="AA11" s="104">
        <f t="shared" si="9"/>
        <v>46.623794212216623</v>
      </c>
      <c r="AB11" s="104">
        <f t="shared" si="10"/>
        <v>0</v>
      </c>
      <c r="AC11" s="104">
        <f t="shared" si="11"/>
        <v>0</v>
      </c>
      <c r="AD11" s="104">
        <f t="shared" si="12"/>
        <v>0</v>
      </c>
      <c r="AE11" s="104">
        <f t="shared" si="13"/>
        <v>0.96463022508031238</v>
      </c>
      <c r="AF11" s="104">
        <f t="shared" si="14"/>
        <v>12.54019292604406</v>
      </c>
      <c r="AG11" s="104">
        <f t="shared" si="15"/>
        <v>38.906752411578694</v>
      </c>
      <c r="AH11" s="77">
        <f t="shared" si="16"/>
        <v>100</v>
      </c>
    </row>
    <row r="12" spans="2:37" s="11" customFormat="1" ht="14.25" x14ac:dyDescent="0.2">
      <c r="B12" s="76" t="s">
        <v>7</v>
      </c>
      <c r="C12" s="106">
        <v>44.082999999999998</v>
      </c>
      <c r="D12" s="106">
        <v>4.3570000000000002</v>
      </c>
      <c r="E12" s="106">
        <v>203.149</v>
      </c>
      <c r="F12" s="106">
        <v>0</v>
      </c>
      <c r="G12" s="106">
        <v>30.678000000000001</v>
      </c>
      <c r="H12" s="106">
        <v>54.902000000000001</v>
      </c>
      <c r="I12" s="106">
        <v>228.02</v>
      </c>
      <c r="J12" s="106">
        <v>32.018999999999998</v>
      </c>
      <c r="K12" s="106">
        <v>104.806</v>
      </c>
      <c r="L12" s="106">
        <v>98.793000000000006</v>
      </c>
      <c r="M12" s="106">
        <v>33.15</v>
      </c>
      <c r="N12" s="106">
        <v>24.928000000000001</v>
      </c>
      <c r="O12" s="104">
        <f t="shared" si="2"/>
        <v>83.066000000000031</v>
      </c>
      <c r="P12" s="106">
        <v>941.95100000000002</v>
      </c>
      <c r="Q12" s="147">
        <f>P12/P$25*100</f>
        <v>34.554252631872416</v>
      </c>
      <c r="T12" s="76" t="s">
        <v>7</v>
      </c>
      <c r="U12" s="104">
        <f t="shared" si="3"/>
        <v>4.6799674293036473</v>
      </c>
      <c r="V12" s="104">
        <f t="shared" si="4"/>
        <v>0.46255059976580526</v>
      </c>
      <c r="W12" s="104">
        <f t="shared" si="5"/>
        <v>21.566833094290466</v>
      </c>
      <c r="X12" s="104">
        <f t="shared" si="6"/>
        <v>0</v>
      </c>
      <c r="Y12" s="104">
        <f t="shared" si="7"/>
        <v>3.256857309987462</v>
      </c>
      <c r="Z12" s="104">
        <f t="shared" si="8"/>
        <v>5.8285409750613351</v>
      </c>
      <c r="AA12" s="104">
        <f t="shared" si="9"/>
        <v>24.207203984071359</v>
      </c>
      <c r="AB12" s="104">
        <f t="shared" si="10"/>
        <v>3.3992214032364734</v>
      </c>
      <c r="AC12" s="104">
        <f t="shared" si="11"/>
        <v>11.126481101458568</v>
      </c>
      <c r="AD12" s="104">
        <f t="shared" si="12"/>
        <v>10.48812517848593</v>
      </c>
      <c r="AE12" s="104">
        <f t="shared" si="13"/>
        <v>3.5192913431802713</v>
      </c>
      <c r="AF12" s="104">
        <f t="shared" si="14"/>
        <v>2.646422159963735</v>
      </c>
      <c r="AG12" s="104">
        <f t="shared" si="15"/>
        <v>8.8185054211949492</v>
      </c>
      <c r="AH12" s="77">
        <f t="shared" si="16"/>
        <v>100</v>
      </c>
    </row>
    <row r="13" spans="2:37" x14ac:dyDescent="0.3">
      <c r="B13" s="12" t="s">
        <v>45</v>
      </c>
      <c r="C13" s="107">
        <v>0</v>
      </c>
      <c r="D13" s="107">
        <v>0</v>
      </c>
      <c r="E13" s="107">
        <v>550.44299999999998</v>
      </c>
      <c r="F13" s="107">
        <v>0</v>
      </c>
      <c r="G13" s="107">
        <v>0</v>
      </c>
      <c r="H13" s="107">
        <v>0</v>
      </c>
      <c r="I13" s="107">
        <v>0.18</v>
      </c>
      <c r="J13" s="107">
        <v>0</v>
      </c>
      <c r="K13" s="107">
        <v>0</v>
      </c>
      <c r="L13" s="107">
        <v>0</v>
      </c>
      <c r="M13" s="107">
        <v>0</v>
      </c>
      <c r="N13" s="107">
        <v>2.1000000000000001E-2</v>
      </c>
      <c r="O13" s="103">
        <f t="shared" si="2"/>
        <v>1.3900000000001</v>
      </c>
      <c r="P13" s="107">
        <v>552.03399999999999</v>
      </c>
      <c r="Q13" s="148">
        <f>P13/P$25*100</f>
        <v>20.250652419693868</v>
      </c>
      <c r="T13" s="12" t="s">
        <v>45</v>
      </c>
      <c r="U13" s="103">
        <f t="shared" si="3"/>
        <v>0</v>
      </c>
      <c r="V13" s="103">
        <f t="shared" si="4"/>
        <v>0</v>
      </c>
      <c r="W13" s="103">
        <f t="shared" si="5"/>
        <v>99.711793114192233</v>
      </c>
      <c r="X13" s="103">
        <f t="shared" si="6"/>
        <v>0</v>
      </c>
      <c r="Y13" s="103">
        <f t="shared" si="7"/>
        <v>0</v>
      </c>
      <c r="Z13" s="103">
        <f t="shared" si="8"/>
        <v>0</v>
      </c>
      <c r="AA13" s="103">
        <f t="shared" si="9"/>
        <v>3.2606687269262399E-2</v>
      </c>
      <c r="AB13" s="103">
        <f t="shared" si="10"/>
        <v>0</v>
      </c>
      <c r="AC13" s="103">
        <f t="shared" si="11"/>
        <v>0</v>
      </c>
      <c r="AD13" s="103">
        <f t="shared" si="12"/>
        <v>0</v>
      </c>
      <c r="AE13" s="103">
        <f t="shared" si="13"/>
        <v>0</v>
      </c>
      <c r="AF13" s="103">
        <f t="shared" si="14"/>
        <v>3.8041135147472808E-3</v>
      </c>
      <c r="AG13" s="103">
        <f t="shared" si="15"/>
        <v>0.25179608502376666</v>
      </c>
      <c r="AH13" s="75">
        <f t="shared" si="16"/>
        <v>100</v>
      </c>
    </row>
    <row r="14" spans="2:37" x14ac:dyDescent="0.3">
      <c r="B14" s="12" t="s">
        <v>30</v>
      </c>
      <c r="C14" s="108">
        <v>0</v>
      </c>
      <c r="D14" s="108">
        <v>389.07499999999999</v>
      </c>
      <c r="E14" s="108">
        <v>0</v>
      </c>
      <c r="F14" s="108">
        <v>0</v>
      </c>
      <c r="G14" s="108">
        <v>0</v>
      </c>
      <c r="H14" s="108">
        <v>0</v>
      </c>
      <c r="I14" s="108">
        <v>7.0000000000000001E-3</v>
      </c>
      <c r="J14" s="108">
        <v>0</v>
      </c>
      <c r="K14" s="108">
        <v>0</v>
      </c>
      <c r="L14" s="108">
        <v>0</v>
      </c>
      <c r="M14" s="108">
        <v>0</v>
      </c>
      <c r="N14" s="108">
        <v>0</v>
      </c>
      <c r="O14" s="103">
        <f t="shared" si="2"/>
        <v>4.9999999999954525E-3</v>
      </c>
      <c r="P14" s="108">
        <v>389.08699999999999</v>
      </c>
      <c r="Q14" s="149">
        <f>P14/P$25*100</f>
        <v>14.273152737007916</v>
      </c>
      <c r="T14" s="12" t="s">
        <v>30</v>
      </c>
      <c r="U14" s="103">
        <f t="shared" si="3"/>
        <v>0</v>
      </c>
      <c r="V14" s="103">
        <f t="shared" si="4"/>
        <v>99.996915856864916</v>
      </c>
      <c r="W14" s="103">
        <f t="shared" si="5"/>
        <v>0</v>
      </c>
      <c r="X14" s="103">
        <f t="shared" si="6"/>
        <v>0</v>
      </c>
      <c r="Y14" s="103">
        <f t="shared" si="7"/>
        <v>0</v>
      </c>
      <c r="Z14" s="103">
        <f t="shared" si="8"/>
        <v>0</v>
      </c>
      <c r="AA14" s="103">
        <f t="shared" si="9"/>
        <v>1.7990834954650246E-3</v>
      </c>
      <c r="AB14" s="103">
        <f t="shared" si="10"/>
        <v>0</v>
      </c>
      <c r="AC14" s="103">
        <f t="shared" si="11"/>
        <v>0</v>
      </c>
      <c r="AD14" s="103">
        <f t="shared" si="12"/>
        <v>0</v>
      </c>
      <c r="AE14" s="103">
        <f t="shared" si="13"/>
        <v>0</v>
      </c>
      <c r="AF14" s="103">
        <f t="shared" si="14"/>
        <v>0</v>
      </c>
      <c r="AG14" s="103">
        <f t="shared" si="15"/>
        <v>1.285059639616706E-3</v>
      </c>
      <c r="AH14" s="75">
        <f t="shared" si="16"/>
        <v>100</v>
      </c>
    </row>
    <row r="15" spans="2:37" x14ac:dyDescent="0.3">
      <c r="B15" s="12" t="s">
        <v>31</v>
      </c>
      <c r="C15" s="108">
        <v>0</v>
      </c>
      <c r="D15" s="108">
        <v>0</v>
      </c>
      <c r="E15" s="108">
        <v>77.802000000000007</v>
      </c>
      <c r="F15" s="108">
        <v>0</v>
      </c>
      <c r="G15" s="108">
        <v>3.7650000000000001</v>
      </c>
      <c r="H15" s="108">
        <v>0</v>
      </c>
      <c r="I15" s="108">
        <v>0</v>
      </c>
      <c r="J15" s="108">
        <v>0</v>
      </c>
      <c r="K15" s="108">
        <v>0</v>
      </c>
      <c r="L15" s="108">
        <v>0</v>
      </c>
      <c r="M15" s="108">
        <v>0</v>
      </c>
      <c r="N15" s="108">
        <v>0</v>
      </c>
      <c r="O15" s="103">
        <f t="shared" si="2"/>
        <v>0.88399999999998613</v>
      </c>
      <c r="P15" s="108">
        <v>82.450999999999993</v>
      </c>
      <c r="Q15" s="149">
        <f>P15/P$25*100</f>
        <v>3.024608163004777</v>
      </c>
      <c r="T15" s="12" t="s">
        <v>31</v>
      </c>
      <c r="U15" s="103">
        <f t="shared" si="3"/>
        <v>0</v>
      </c>
      <c r="V15" s="103">
        <f t="shared" si="4"/>
        <v>0</v>
      </c>
      <c r="W15" s="103">
        <f t="shared" si="5"/>
        <v>94.36149955731284</v>
      </c>
      <c r="X15" s="103">
        <f t="shared" si="6"/>
        <v>0</v>
      </c>
      <c r="Y15" s="103">
        <f t="shared" si="7"/>
        <v>4.5663484978957207</v>
      </c>
      <c r="Z15" s="103">
        <f t="shared" si="8"/>
        <v>0</v>
      </c>
      <c r="AA15" s="103">
        <f t="shared" si="9"/>
        <v>0</v>
      </c>
      <c r="AB15" s="103">
        <f t="shared" si="10"/>
        <v>0</v>
      </c>
      <c r="AC15" s="103">
        <f t="shared" si="11"/>
        <v>0</v>
      </c>
      <c r="AD15" s="103">
        <f t="shared" si="12"/>
        <v>0</v>
      </c>
      <c r="AE15" s="103">
        <f t="shared" si="13"/>
        <v>0</v>
      </c>
      <c r="AF15" s="103">
        <f t="shared" si="14"/>
        <v>0</v>
      </c>
      <c r="AG15" s="103">
        <f t="shared" si="15"/>
        <v>1.0721519447914352</v>
      </c>
      <c r="AH15" s="75">
        <f t="shared" si="16"/>
        <v>100</v>
      </c>
    </row>
    <row r="16" spans="2:37" x14ac:dyDescent="0.3">
      <c r="B16" s="12" t="s">
        <v>35</v>
      </c>
      <c r="C16" s="109">
        <v>0</v>
      </c>
      <c r="D16" s="109">
        <v>0</v>
      </c>
      <c r="E16" s="109">
        <v>58.96</v>
      </c>
      <c r="F16" s="109">
        <v>0</v>
      </c>
      <c r="G16" s="109">
        <v>0</v>
      </c>
      <c r="H16" s="109">
        <v>0</v>
      </c>
      <c r="I16" s="109">
        <v>0</v>
      </c>
      <c r="J16" s="109">
        <v>0</v>
      </c>
      <c r="K16" s="109">
        <v>0</v>
      </c>
      <c r="L16" s="109">
        <v>0</v>
      </c>
      <c r="M16" s="109">
        <v>0</v>
      </c>
      <c r="N16" s="109">
        <v>0</v>
      </c>
      <c r="O16" s="103">
        <f t="shared" si="2"/>
        <v>9.9999999999766942E-4</v>
      </c>
      <c r="P16" s="109">
        <v>58.960999999999999</v>
      </c>
      <c r="Q16" s="150">
        <f>P16/P$25*100</f>
        <v>2.1629079319708024</v>
      </c>
      <c r="T16" s="12" t="s">
        <v>35</v>
      </c>
      <c r="U16" s="103">
        <f t="shared" si="3"/>
        <v>0</v>
      </c>
      <c r="V16" s="103">
        <f t="shared" si="4"/>
        <v>0</v>
      </c>
      <c r="W16" s="103">
        <f t="shared" si="5"/>
        <v>99.998303963636985</v>
      </c>
      <c r="X16" s="103">
        <f t="shared" si="6"/>
        <v>0</v>
      </c>
      <c r="Y16" s="103">
        <f t="shared" si="7"/>
        <v>0</v>
      </c>
      <c r="Z16" s="103">
        <f t="shared" si="8"/>
        <v>0</v>
      </c>
      <c r="AA16" s="103">
        <f t="shared" si="9"/>
        <v>0</v>
      </c>
      <c r="AB16" s="103">
        <f t="shared" si="10"/>
        <v>0</v>
      </c>
      <c r="AC16" s="103">
        <f t="shared" si="11"/>
        <v>0</v>
      </c>
      <c r="AD16" s="103">
        <f t="shared" si="12"/>
        <v>0</v>
      </c>
      <c r="AE16" s="103">
        <f t="shared" si="13"/>
        <v>0</v>
      </c>
      <c r="AF16" s="103">
        <f t="shared" si="14"/>
        <v>0</v>
      </c>
      <c r="AG16" s="103">
        <f t="shared" si="15"/>
        <v>1.6960363630156704E-3</v>
      </c>
      <c r="AH16" s="75">
        <f t="shared" si="16"/>
        <v>100</v>
      </c>
    </row>
    <row r="17" spans="1:34" x14ac:dyDescent="0.3">
      <c r="B17" s="76" t="s">
        <v>182</v>
      </c>
      <c r="C17" s="103">
        <f>C18-SUM(C13:C16)</f>
        <v>0</v>
      </c>
      <c r="D17" s="103">
        <f t="shared" ref="D17:Q17" si="19">D18-SUM(D13:D16)</f>
        <v>0</v>
      </c>
      <c r="E17" s="103">
        <f t="shared" si="19"/>
        <v>33.284999999999968</v>
      </c>
      <c r="F17" s="103">
        <f t="shared" si="19"/>
        <v>0</v>
      </c>
      <c r="G17" s="103">
        <f t="shared" si="19"/>
        <v>0</v>
      </c>
      <c r="H17" s="103">
        <f t="shared" si="19"/>
        <v>0</v>
      </c>
      <c r="I17" s="103">
        <f t="shared" si="19"/>
        <v>0</v>
      </c>
      <c r="J17" s="103">
        <f t="shared" si="19"/>
        <v>0</v>
      </c>
      <c r="K17" s="103">
        <f t="shared" si="19"/>
        <v>0</v>
      </c>
      <c r="L17" s="103">
        <f t="shared" si="19"/>
        <v>0</v>
      </c>
      <c r="M17" s="103">
        <f t="shared" si="19"/>
        <v>1E-3</v>
      </c>
      <c r="N17" s="103">
        <f t="shared" si="19"/>
        <v>0</v>
      </c>
      <c r="O17" s="110">
        <f t="shared" si="19"/>
        <v>1.6229999999999407</v>
      </c>
      <c r="P17" s="103">
        <f t="shared" si="19"/>
        <v>34.909000000000106</v>
      </c>
      <c r="Q17" s="145">
        <f t="shared" si="19"/>
        <v>1.2805914587128626</v>
      </c>
      <c r="T17" s="76" t="s">
        <v>182</v>
      </c>
      <c r="U17" s="104">
        <f t="shared" si="3"/>
        <v>0</v>
      </c>
      <c r="V17" s="104">
        <f t="shared" si="4"/>
        <v>0</v>
      </c>
      <c r="W17" s="104">
        <f t="shared" si="5"/>
        <v>95.34790455183439</v>
      </c>
      <c r="X17" s="104">
        <f t="shared" si="6"/>
        <v>0</v>
      </c>
      <c r="Y17" s="104">
        <f t="shared" si="7"/>
        <v>0</v>
      </c>
      <c r="Z17" s="104">
        <f t="shared" si="8"/>
        <v>0</v>
      </c>
      <c r="AA17" s="104">
        <f t="shared" si="9"/>
        <v>0</v>
      </c>
      <c r="AB17" s="104">
        <f t="shared" si="10"/>
        <v>0</v>
      </c>
      <c r="AC17" s="104">
        <f t="shared" si="11"/>
        <v>0</v>
      </c>
      <c r="AD17" s="104">
        <f t="shared" si="12"/>
        <v>0</v>
      </c>
      <c r="AE17" s="104">
        <f t="shared" si="13"/>
        <v>2.8645907932051823E-3</v>
      </c>
      <c r="AF17" s="104">
        <f t="shared" si="14"/>
        <v>0</v>
      </c>
      <c r="AG17" s="104">
        <f t="shared" si="15"/>
        <v>4.6492308573718404</v>
      </c>
      <c r="AH17" s="77">
        <f t="shared" si="16"/>
        <v>100</v>
      </c>
    </row>
    <row r="18" spans="1:34" x14ac:dyDescent="0.3">
      <c r="B18" s="76" t="s">
        <v>183</v>
      </c>
      <c r="C18" s="104">
        <v>0</v>
      </c>
      <c r="D18" s="104">
        <v>389.07499999999999</v>
      </c>
      <c r="E18" s="104">
        <v>720.49</v>
      </c>
      <c r="F18" s="104">
        <v>0</v>
      </c>
      <c r="G18" s="104">
        <v>3.7650000000000001</v>
      </c>
      <c r="H18" s="104">
        <v>0</v>
      </c>
      <c r="I18" s="104">
        <v>0.187</v>
      </c>
      <c r="J18" s="104">
        <v>0</v>
      </c>
      <c r="K18" s="104">
        <v>0</v>
      </c>
      <c r="L18" s="104">
        <v>0</v>
      </c>
      <c r="M18" s="104">
        <v>1E-3</v>
      </c>
      <c r="N18" s="104">
        <v>2.1000000000000001E-2</v>
      </c>
      <c r="O18" s="104">
        <f t="shared" si="2"/>
        <v>3.90300000000002</v>
      </c>
      <c r="P18" s="104">
        <v>1117.442</v>
      </c>
      <c r="Q18" s="146">
        <f>P18/P$25*100</f>
        <v>40.991912710390224</v>
      </c>
      <c r="T18" s="76" t="s">
        <v>183</v>
      </c>
      <c r="U18" s="104">
        <f t="shared" si="3"/>
        <v>0</v>
      </c>
      <c r="V18" s="104">
        <f t="shared" si="4"/>
        <v>34.818361937353345</v>
      </c>
      <c r="W18" s="104">
        <f t="shared" si="5"/>
        <v>64.476724519035443</v>
      </c>
      <c r="X18" s="104">
        <f t="shared" si="6"/>
        <v>0</v>
      </c>
      <c r="Y18" s="104">
        <f t="shared" si="7"/>
        <v>0.33693023888488172</v>
      </c>
      <c r="Z18" s="104">
        <f t="shared" si="8"/>
        <v>0</v>
      </c>
      <c r="AA18" s="104">
        <f t="shared" si="9"/>
        <v>1.673464931513224E-2</v>
      </c>
      <c r="AB18" s="104">
        <f t="shared" si="10"/>
        <v>0</v>
      </c>
      <c r="AC18" s="104">
        <f t="shared" si="11"/>
        <v>0</v>
      </c>
      <c r="AD18" s="104">
        <f t="shared" si="12"/>
        <v>0</v>
      </c>
      <c r="AE18" s="104">
        <f t="shared" si="13"/>
        <v>8.9490103289477217E-5</v>
      </c>
      <c r="AF18" s="104">
        <f t="shared" si="14"/>
        <v>1.8792921690790217E-3</v>
      </c>
      <c r="AG18" s="104">
        <f t="shared" si="15"/>
        <v>0.34927987313883135</v>
      </c>
      <c r="AH18" s="77">
        <f t="shared" si="16"/>
        <v>100</v>
      </c>
    </row>
    <row r="19" spans="1:34" x14ac:dyDescent="0.3">
      <c r="B19" s="12" t="s">
        <v>52</v>
      </c>
      <c r="C19" s="103">
        <v>0</v>
      </c>
      <c r="D19" s="103">
        <v>0</v>
      </c>
      <c r="E19" s="103">
        <v>167.11699999999999</v>
      </c>
      <c r="F19" s="103">
        <v>0</v>
      </c>
      <c r="G19" s="103">
        <v>0</v>
      </c>
      <c r="H19" s="103">
        <v>0</v>
      </c>
      <c r="I19" s="103">
        <v>0</v>
      </c>
      <c r="J19" s="103">
        <v>0</v>
      </c>
      <c r="K19" s="103">
        <v>0</v>
      </c>
      <c r="L19" s="103">
        <v>0</v>
      </c>
      <c r="M19" s="103">
        <v>0</v>
      </c>
      <c r="N19" s="103">
        <v>0</v>
      </c>
      <c r="O19" s="104">
        <f t="shared" si="2"/>
        <v>0.20799999999999841</v>
      </c>
      <c r="P19" s="103">
        <v>167.32499999999999</v>
      </c>
      <c r="Q19" s="145">
        <f>P19/P$25*100</f>
        <v>6.1381009432847913</v>
      </c>
      <c r="T19" s="12" t="s">
        <v>52</v>
      </c>
      <c r="U19" s="103">
        <f t="shared" si="3"/>
        <v>0</v>
      </c>
      <c r="V19" s="103">
        <f t="shared" si="4"/>
        <v>0</v>
      </c>
      <c r="W19" s="103">
        <f t="shared" si="5"/>
        <v>99.875691020469148</v>
      </c>
      <c r="X19" s="103">
        <f t="shared" si="6"/>
        <v>0</v>
      </c>
      <c r="Y19" s="103">
        <f t="shared" si="7"/>
        <v>0</v>
      </c>
      <c r="Z19" s="103">
        <f t="shared" si="8"/>
        <v>0</v>
      </c>
      <c r="AA19" s="103">
        <f t="shared" si="9"/>
        <v>0</v>
      </c>
      <c r="AB19" s="103">
        <f t="shared" si="10"/>
        <v>0</v>
      </c>
      <c r="AC19" s="103">
        <f t="shared" si="11"/>
        <v>0</v>
      </c>
      <c r="AD19" s="103">
        <f t="shared" si="12"/>
        <v>0</v>
      </c>
      <c r="AE19" s="103">
        <f t="shared" si="13"/>
        <v>0</v>
      </c>
      <c r="AF19" s="103">
        <f t="shared" si="14"/>
        <v>0</v>
      </c>
      <c r="AG19" s="103">
        <f t="shared" si="15"/>
        <v>0.1243089795308522</v>
      </c>
      <c r="AH19" s="75">
        <f t="shared" si="16"/>
        <v>100</v>
      </c>
    </row>
    <row r="20" spans="1:34" x14ac:dyDescent="0.3">
      <c r="B20" s="76" t="s">
        <v>184</v>
      </c>
      <c r="C20" s="104">
        <f>C21-C19</f>
        <v>0</v>
      </c>
      <c r="D20" s="104">
        <f t="shared" ref="D20:Q20" si="20">D21-D19</f>
        <v>1E-3</v>
      </c>
      <c r="E20" s="104">
        <f t="shared" si="20"/>
        <v>0</v>
      </c>
      <c r="F20" s="104">
        <f t="shared" si="20"/>
        <v>0</v>
      </c>
      <c r="G20" s="104">
        <f t="shared" si="20"/>
        <v>0</v>
      </c>
      <c r="H20" s="104">
        <f t="shared" si="20"/>
        <v>0</v>
      </c>
      <c r="I20" s="104">
        <f t="shared" si="20"/>
        <v>4.5179999999999998</v>
      </c>
      <c r="J20" s="104">
        <f t="shared" si="20"/>
        <v>0</v>
      </c>
      <c r="K20" s="104">
        <f t="shared" si="20"/>
        <v>2E-3</v>
      </c>
      <c r="L20" s="104">
        <f t="shared" si="20"/>
        <v>0</v>
      </c>
      <c r="M20" s="104">
        <f t="shared" si="20"/>
        <v>3.0000000000000001E-3</v>
      </c>
      <c r="N20" s="104">
        <f t="shared" si="20"/>
        <v>3.5000000000000003E-2</v>
      </c>
      <c r="O20" s="104">
        <f t="shared" si="20"/>
        <v>3.5530000000000257</v>
      </c>
      <c r="P20" s="104">
        <f t="shared" si="20"/>
        <v>8.1120000000000232</v>
      </c>
      <c r="Q20" s="146">
        <f t="shared" si="20"/>
        <v>0.29757821516167038</v>
      </c>
      <c r="T20" s="76" t="s">
        <v>184</v>
      </c>
      <c r="U20" s="104">
        <f t="shared" si="3"/>
        <v>0</v>
      </c>
      <c r="V20" s="104">
        <f t="shared" si="4"/>
        <v>1.2327416173569986E-2</v>
      </c>
      <c r="W20" s="104">
        <f t="shared" si="5"/>
        <v>0</v>
      </c>
      <c r="X20" s="104">
        <f t="shared" si="6"/>
        <v>0</v>
      </c>
      <c r="Y20" s="104">
        <f t="shared" si="7"/>
        <v>0</v>
      </c>
      <c r="Z20" s="104">
        <f t="shared" si="8"/>
        <v>0</v>
      </c>
      <c r="AA20" s="104">
        <f t="shared" si="9"/>
        <v>55.695266272189194</v>
      </c>
      <c r="AB20" s="104">
        <f t="shared" si="10"/>
        <v>0</v>
      </c>
      <c r="AC20" s="104">
        <f t="shared" si="11"/>
        <v>2.4654832347139971E-2</v>
      </c>
      <c r="AD20" s="104">
        <f t="shared" si="12"/>
        <v>0</v>
      </c>
      <c r="AE20" s="104">
        <f t="shared" si="13"/>
        <v>3.6982248520709957E-2</v>
      </c>
      <c r="AF20" s="104">
        <f t="shared" si="14"/>
        <v>0.43145956607494951</v>
      </c>
      <c r="AG20" s="104">
        <f t="shared" si="15"/>
        <v>43.799309664694469</v>
      </c>
      <c r="AH20" s="77">
        <f t="shared" si="16"/>
        <v>100</v>
      </c>
    </row>
    <row r="21" spans="1:34" x14ac:dyDescent="0.3">
      <c r="B21" s="76" t="s">
        <v>50</v>
      </c>
      <c r="C21" s="103">
        <v>0</v>
      </c>
      <c r="D21" s="103">
        <v>1E-3</v>
      </c>
      <c r="E21" s="103">
        <v>167.11699999999999</v>
      </c>
      <c r="F21" s="103">
        <v>0</v>
      </c>
      <c r="G21" s="103">
        <v>0</v>
      </c>
      <c r="H21" s="103">
        <v>0</v>
      </c>
      <c r="I21" s="103">
        <v>4.5179999999999998</v>
      </c>
      <c r="J21" s="103">
        <v>0</v>
      </c>
      <c r="K21" s="103">
        <v>2E-3</v>
      </c>
      <c r="L21" s="103"/>
      <c r="M21" s="103">
        <v>3.0000000000000001E-3</v>
      </c>
      <c r="N21" s="103">
        <v>3.5000000000000003E-2</v>
      </c>
      <c r="O21" s="104">
        <f t="shared" si="2"/>
        <v>3.7610000000000241</v>
      </c>
      <c r="P21" s="103">
        <v>175.43700000000001</v>
      </c>
      <c r="Q21" s="145">
        <f>P21/P$25*100</f>
        <v>6.4356791584464617</v>
      </c>
      <c r="T21" s="76" t="s">
        <v>50</v>
      </c>
      <c r="U21" s="104">
        <f t="shared" si="3"/>
        <v>0</v>
      </c>
      <c r="V21" s="104">
        <f t="shared" si="4"/>
        <v>5.7000518704720211E-4</v>
      </c>
      <c r="W21" s="104">
        <f t="shared" si="5"/>
        <v>95.257556843767262</v>
      </c>
      <c r="X21" s="104">
        <f t="shared" si="6"/>
        <v>0</v>
      </c>
      <c r="Y21" s="104">
        <f t="shared" si="7"/>
        <v>0</v>
      </c>
      <c r="Z21" s="104">
        <f t="shared" si="8"/>
        <v>0</v>
      </c>
      <c r="AA21" s="104">
        <f t="shared" si="9"/>
        <v>2.5752834350792586</v>
      </c>
      <c r="AB21" s="104">
        <f t="shared" si="10"/>
        <v>0</v>
      </c>
      <c r="AC21" s="104">
        <f t="shared" si="11"/>
        <v>1.1400103740944042E-3</v>
      </c>
      <c r="AD21" s="104">
        <f t="shared" si="12"/>
        <v>0</v>
      </c>
      <c r="AE21" s="104">
        <f t="shared" si="13"/>
        <v>1.7100155611416061E-3</v>
      </c>
      <c r="AF21" s="104">
        <f t="shared" si="14"/>
        <v>1.9950181546652075E-2</v>
      </c>
      <c r="AG21" s="104">
        <f t="shared" si="15"/>
        <v>2.1437895084845406</v>
      </c>
      <c r="AH21" s="77">
        <f t="shared" si="16"/>
        <v>100</v>
      </c>
    </row>
    <row r="22" spans="1:34" x14ac:dyDescent="0.3">
      <c r="B22" s="12" t="s">
        <v>82</v>
      </c>
      <c r="C22" s="107">
        <v>0</v>
      </c>
      <c r="D22" s="107">
        <v>414.7</v>
      </c>
      <c r="E22" s="107">
        <v>0</v>
      </c>
      <c r="F22" s="107">
        <v>0</v>
      </c>
      <c r="G22" s="107">
        <v>0</v>
      </c>
      <c r="H22" s="107">
        <v>0</v>
      </c>
      <c r="I22" s="107">
        <v>1E-3</v>
      </c>
      <c r="J22" s="107">
        <v>0</v>
      </c>
      <c r="K22" s="107">
        <v>0</v>
      </c>
      <c r="L22" s="107">
        <v>0</v>
      </c>
      <c r="M22" s="107">
        <v>8.9999999999999993E-3</v>
      </c>
      <c r="N22" s="107">
        <v>0</v>
      </c>
      <c r="O22" s="103">
        <f t="shared" si="2"/>
        <v>7.2000000000002728E-2</v>
      </c>
      <c r="P22" s="107">
        <v>414.78199999999998</v>
      </c>
      <c r="Q22" s="148">
        <f>P22/P$25*100</f>
        <v>15.215740537621707</v>
      </c>
      <c r="T22" s="12" t="s">
        <v>82</v>
      </c>
      <c r="U22" s="103">
        <f t="shared" si="3"/>
        <v>0</v>
      </c>
      <c r="V22" s="103">
        <f t="shared" si="4"/>
        <v>99.980230578954732</v>
      </c>
      <c r="W22" s="103">
        <f t="shared" si="5"/>
        <v>0</v>
      </c>
      <c r="X22" s="103">
        <f t="shared" si="6"/>
        <v>0</v>
      </c>
      <c r="Y22" s="103">
        <f t="shared" si="7"/>
        <v>0</v>
      </c>
      <c r="Z22" s="103">
        <f t="shared" si="8"/>
        <v>0</v>
      </c>
      <c r="AA22" s="103">
        <f t="shared" si="9"/>
        <v>2.4109050055209726E-4</v>
      </c>
      <c r="AB22" s="103">
        <f t="shared" si="10"/>
        <v>0</v>
      </c>
      <c r="AC22" s="103">
        <f t="shared" si="11"/>
        <v>0</v>
      </c>
      <c r="AD22" s="103">
        <f t="shared" si="12"/>
        <v>0</v>
      </c>
      <c r="AE22" s="103">
        <f t="shared" si="13"/>
        <v>2.1698145049688753E-3</v>
      </c>
      <c r="AF22" s="103">
        <f t="shared" si="14"/>
        <v>0</v>
      </c>
      <c r="AG22" s="103">
        <f t="shared" si="15"/>
        <v>1.7358516039751661E-2</v>
      </c>
      <c r="AH22" s="75">
        <f t="shared" si="16"/>
        <v>100</v>
      </c>
    </row>
    <row r="23" spans="1:34" x14ac:dyDescent="0.3">
      <c r="B23" s="12" t="s">
        <v>79</v>
      </c>
      <c r="C23" s="111">
        <v>0</v>
      </c>
      <c r="D23" s="111">
        <v>38.401000000000003</v>
      </c>
      <c r="E23" s="111">
        <v>0</v>
      </c>
      <c r="F23" s="111">
        <v>0</v>
      </c>
      <c r="G23" s="111">
        <v>0</v>
      </c>
      <c r="H23" s="111">
        <v>0</v>
      </c>
      <c r="I23" s="111">
        <v>0</v>
      </c>
      <c r="J23" s="111">
        <v>0</v>
      </c>
      <c r="K23" s="111">
        <v>0</v>
      </c>
      <c r="L23" s="111">
        <v>0</v>
      </c>
      <c r="M23" s="111">
        <v>0</v>
      </c>
      <c r="N23" s="111">
        <v>0</v>
      </c>
      <c r="O23" s="103">
        <f t="shared" si="2"/>
        <v>0</v>
      </c>
      <c r="P23" s="111">
        <v>38.401000000000003</v>
      </c>
      <c r="Q23" s="151">
        <f>P23/P$25*100</f>
        <v>1.4086909566596699</v>
      </c>
      <c r="T23" s="12" t="s">
        <v>79</v>
      </c>
      <c r="U23" s="103">
        <f t="shared" si="3"/>
        <v>0</v>
      </c>
      <c r="V23" s="103">
        <f t="shared" si="4"/>
        <v>100</v>
      </c>
      <c r="W23" s="103">
        <f t="shared" si="5"/>
        <v>0</v>
      </c>
      <c r="X23" s="103">
        <f t="shared" si="6"/>
        <v>0</v>
      </c>
      <c r="Y23" s="103">
        <f t="shared" si="7"/>
        <v>0</v>
      </c>
      <c r="Z23" s="103">
        <f t="shared" si="8"/>
        <v>0</v>
      </c>
      <c r="AA23" s="103">
        <f t="shared" si="9"/>
        <v>0</v>
      </c>
      <c r="AB23" s="103">
        <f t="shared" si="10"/>
        <v>0</v>
      </c>
      <c r="AC23" s="103">
        <f t="shared" si="11"/>
        <v>0</v>
      </c>
      <c r="AD23" s="103">
        <f t="shared" si="12"/>
        <v>0</v>
      </c>
      <c r="AE23" s="103">
        <f t="shared" si="13"/>
        <v>0</v>
      </c>
      <c r="AF23" s="103">
        <f t="shared" si="14"/>
        <v>0</v>
      </c>
      <c r="AG23" s="103">
        <f t="shared" si="15"/>
        <v>0</v>
      </c>
      <c r="AH23" s="75">
        <f t="shared" si="16"/>
        <v>100</v>
      </c>
    </row>
    <row r="24" spans="1:34" x14ac:dyDescent="0.3">
      <c r="B24" s="80" t="s">
        <v>185</v>
      </c>
      <c r="C24" s="103">
        <f>C25-SUM(C22:C23,C21,C18,C12)</f>
        <v>0</v>
      </c>
      <c r="D24" s="103">
        <f t="shared" ref="D24:Q24" si="21">D25-SUM(D22:D23,D21,D18,D12)</f>
        <v>1.0180000000001428</v>
      </c>
      <c r="E24" s="103">
        <f t="shared" si="21"/>
        <v>34.05800000000022</v>
      </c>
      <c r="F24" s="103">
        <f t="shared" si="21"/>
        <v>0</v>
      </c>
      <c r="G24" s="103">
        <f t="shared" si="21"/>
        <v>0</v>
      </c>
      <c r="H24" s="103">
        <f t="shared" si="21"/>
        <v>0</v>
      </c>
      <c r="I24" s="103">
        <f t="shared" si="21"/>
        <v>0.21500000000000341</v>
      </c>
      <c r="J24" s="103">
        <f t="shared" si="21"/>
        <v>0</v>
      </c>
      <c r="K24" s="103">
        <f t="shared" si="21"/>
        <v>1.7000000000010118E-2</v>
      </c>
      <c r="L24" s="103">
        <f t="shared" si="21"/>
        <v>0</v>
      </c>
      <c r="M24" s="103">
        <f t="shared" si="21"/>
        <v>3.4000000000006025E-2</v>
      </c>
      <c r="N24" s="103">
        <f t="shared" si="21"/>
        <v>0.13599999999999923</v>
      </c>
      <c r="O24" s="110">
        <f t="shared" si="21"/>
        <v>2.5149999999999295</v>
      </c>
      <c r="P24" s="103">
        <f t="shared" si="21"/>
        <v>37.992999999999938</v>
      </c>
      <c r="Q24" s="145">
        <f t="shared" si="21"/>
        <v>1.393724005009517</v>
      </c>
      <c r="T24" s="80" t="s">
        <v>185</v>
      </c>
      <c r="U24" s="104">
        <f t="shared" si="3"/>
        <v>0</v>
      </c>
      <c r="V24" s="104">
        <f t="shared" si="4"/>
        <v>2.6794409496489995</v>
      </c>
      <c r="W24" s="104">
        <f t="shared" si="5"/>
        <v>89.642828942174276</v>
      </c>
      <c r="X24" s="104">
        <f t="shared" si="6"/>
        <v>0</v>
      </c>
      <c r="Y24" s="104">
        <f t="shared" si="7"/>
        <v>0</v>
      </c>
      <c r="Z24" s="104">
        <f t="shared" si="8"/>
        <v>0</v>
      </c>
      <c r="AA24" s="104">
        <f t="shared" si="9"/>
        <v>0.56589371726371629</v>
      </c>
      <c r="AB24" s="104">
        <f t="shared" si="10"/>
        <v>0</v>
      </c>
      <c r="AC24" s="104">
        <f t="shared" si="11"/>
        <v>4.4745084620877916E-2</v>
      </c>
      <c r="AD24" s="104">
        <f t="shared" si="12"/>
        <v>0</v>
      </c>
      <c r="AE24" s="104">
        <f t="shared" si="13"/>
        <v>8.9490169241718431E-2</v>
      </c>
      <c r="AF24" s="104">
        <f t="shared" si="14"/>
        <v>0.35796067696680822</v>
      </c>
      <c r="AG24" s="104">
        <f t="shared" si="15"/>
        <v>6.619640460084578</v>
      </c>
      <c r="AH24" s="77">
        <f t="shared" si="16"/>
        <v>100</v>
      </c>
    </row>
    <row r="25" spans="1:34" x14ac:dyDescent="0.3">
      <c r="A25" s="8" t="s">
        <v>6</v>
      </c>
      <c r="B25" s="76" t="s">
        <v>179</v>
      </c>
      <c r="C25" s="104">
        <v>44.082999999999998</v>
      </c>
      <c r="D25" s="104">
        <v>847.55200000000002</v>
      </c>
      <c r="E25" s="104">
        <v>1124.8140000000001</v>
      </c>
      <c r="F25" s="104">
        <v>0</v>
      </c>
      <c r="G25" s="104">
        <v>34.442999999999998</v>
      </c>
      <c r="H25" s="104">
        <v>54.902000000000001</v>
      </c>
      <c r="I25" s="104">
        <v>232.941</v>
      </c>
      <c r="J25" s="104">
        <v>32.018999999999998</v>
      </c>
      <c r="K25" s="104">
        <v>104.825</v>
      </c>
      <c r="L25" s="104">
        <v>98.793000000000006</v>
      </c>
      <c r="M25" s="104">
        <v>33.197000000000003</v>
      </c>
      <c r="N25" s="104">
        <v>25.12</v>
      </c>
      <c r="O25" s="104">
        <f t="shared" si="2"/>
        <v>93.317000000000007</v>
      </c>
      <c r="P25" s="104">
        <v>2726.0059999999999</v>
      </c>
      <c r="Q25" s="146">
        <f>P25/P$25*100</f>
        <v>100</v>
      </c>
      <c r="T25" s="76" t="s">
        <v>179</v>
      </c>
      <c r="U25" s="104">
        <f t="shared" si="3"/>
        <v>1.6171277686109276</v>
      </c>
      <c r="V25" s="104">
        <f t="shared" si="4"/>
        <v>31.091347561230609</v>
      </c>
      <c r="W25" s="104">
        <f t="shared" si="5"/>
        <v>41.262344983833501</v>
      </c>
      <c r="X25" s="104">
        <f t="shared" si="6"/>
        <v>0</v>
      </c>
      <c r="Y25" s="104">
        <f t="shared" si="7"/>
        <v>1.2634968521712717</v>
      </c>
      <c r="Z25" s="104">
        <f t="shared" si="8"/>
        <v>2.0140087732748939</v>
      </c>
      <c r="AA25" s="104">
        <f t="shared" si="9"/>
        <v>8.5451389321960409</v>
      </c>
      <c r="AB25" s="104">
        <f t="shared" si="10"/>
        <v>1.1745755511910099</v>
      </c>
      <c r="AC25" s="104">
        <f t="shared" si="11"/>
        <v>3.8453693792310069</v>
      </c>
      <c r="AD25" s="104">
        <f t="shared" si="12"/>
        <v>3.6240932705210485</v>
      </c>
      <c r="AE25" s="104">
        <f t="shared" si="13"/>
        <v>1.2177889557102957</v>
      </c>
      <c r="AF25" s="104">
        <f t="shared" si="14"/>
        <v>0.92149467022449705</v>
      </c>
      <c r="AG25" s="104">
        <f t="shared" si="15"/>
        <v>3.4232133018049122</v>
      </c>
      <c r="AH25" s="77">
        <f t="shared" si="16"/>
        <v>100</v>
      </c>
    </row>
    <row r="26" spans="1:34" x14ac:dyDescent="0.3">
      <c r="Q26" s="152"/>
    </row>
  </sheetData>
  <sortState ref="B3:P69">
    <sortCondition descending="1" ref="P3:P69"/>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4"/>
  <sheetViews>
    <sheetView topLeftCell="A10" workbookViewId="0">
      <selection sqref="A1:C1"/>
    </sheetView>
  </sheetViews>
  <sheetFormatPr defaultRowHeight="13.5" customHeight="1" x14ac:dyDescent="0.3"/>
  <cols>
    <col min="1" max="1" width="8.85546875" style="136" customWidth="1"/>
    <col min="2" max="2" width="6.85546875" style="137" customWidth="1"/>
    <col min="3" max="3" width="106.7109375" style="138" customWidth="1"/>
    <col min="4" max="4" width="7" style="139" customWidth="1"/>
    <col min="5" max="5" width="7.7109375" style="121" customWidth="1"/>
    <col min="6" max="6" width="7.5703125" style="121" customWidth="1"/>
    <col min="7" max="16384" width="9.140625" style="36"/>
  </cols>
  <sheetData>
    <row r="1" spans="1:6" ht="13.5" customHeight="1" x14ac:dyDescent="0.3">
      <c r="A1" s="153" t="s">
        <v>496</v>
      </c>
      <c r="B1" s="154"/>
      <c r="C1" s="155"/>
    </row>
    <row r="2" spans="1:6" ht="13.5" customHeight="1" x14ac:dyDescent="0.25">
      <c r="A2" s="26" t="s">
        <v>204</v>
      </c>
      <c r="B2" s="26" t="s">
        <v>369</v>
      </c>
      <c r="C2" s="117" t="s">
        <v>206</v>
      </c>
      <c r="D2" s="118" t="s">
        <v>207</v>
      </c>
      <c r="E2" s="118" t="s">
        <v>370</v>
      </c>
      <c r="F2" s="118" t="s">
        <v>371</v>
      </c>
    </row>
    <row r="3" spans="1:6" ht="13.5" customHeight="1" x14ac:dyDescent="0.3">
      <c r="A3" s="119" t="s">
        <v>209</v>
      </c>
      <c r="B3" s="119" t="s">
        <v>320</v>
      </c>
      <c r="C3" s="120" t="s">
        <v>280</v>
      </c>
      <c r="D3" s="121">
        <v>649.88499999999999</v>
      </c>
      <c r="E3" s="121">
        <f t="shared" ref="E3:E27" si="0">D3/D$59*100</f>
        <v>10.014037542336057</v>
      </c>
      <c r="F3" s="121">
        <f>D3/D$61*100</f>
        <v>9.3700996520626809</v>
      </c>
    </row>
    <row r="4" spans="1:6" ht="13.5" customHeight="1" x14ac:dyDescent="0.3">
      <c r="A4" s="119" t="s">
        <v>212</v>
      </c>
      <c r="B4" s="119" t="s">
        <v>321</v>
      </c>
      <c r="C4" s="120" t="s">
        <v>281</v>
      </c>
      <c r="D4" s="121">
        <v>447.15699999999998</v>
      </c>
      <c r="E4" s="121">
        <f t="shared" si="0"/>
        <v>6.8902143999605538</v>
      </c>
      <c r="F4" s="121">
        <f t="shared" ref="F4:F61" si="1">D4/D$61*100</f>
        <v>6.447149341987263</v>
      </c>
    </row>
    <row r="5" spans="1:6" ht="13.5" customHeight="1" x14ac:dyDescent="0.3">
      <c r="A5" s="119" t="s">
        <v>215</v>
      </c>
      <c r="B5" s="119" t="s">
        <v>322</v>
      </c>
      <c r="C5" s="120" t="s">
        <v>282</v>
      </c>
      <c r="D5" s="121">
        <v>237.279</v>
      </c>
      <c r="E5" s="121">
        <f t="shared" si="0"/>
        <v>3.6562173523130355</v>
      </c>
      <c r="F5" s="121">
        <f t="shared" si="1"/>
        <v>3.4211096968567984</v>
      </c>
    </row>
    <row r="6" spans="1:6" ht="13.5" customHeight="1" x14ac:dyDescent="0.3">
      <c r="A6" s="119" t="s">
        <v>218</v>
      </c>
      <c r="B6" s="119" t="s">
        <v>323</v>
      </c>
      <c r="C6" s="120" t="s">
        <v>461</v>
      </c>
      <c r="D6" s="121">
        <v>97.456999999999994</v>
      </c>
      <c r="E6" s="121">
        <f t="shared" si="0"/>
        <v>1.5017088512020513</v>
      </c>
      <c r="F6" s="121">
        <f t="shared" si="1"/>
        <v>1.4051436820223158</v>
      </c>
    </row>
    <row r="7" spans="1:6" ht="13.5" customHeight="1" x14ac:dyDescent="0.3">
      <c r="A7" s="119" t="s">
        <v>221</v>
      </c>
      <c r="B7" s="119" t="s">
        <v>324</v>
      </c>
      <c r="C7" s="120" t="s">
        <v>283</v>
      </c>
      <c r="D7" s="121">
        <v>92.385999999999996</v>
      </c>
      <c r="E7" s="121">
        <f t="shared" si="0"/>
        <v>1.4235701276168229</v>
      </c>
      <c r="F7" s="121">
        <f t="shared" si="1"/>
        <v>1.3320295536217375</v>
      </c>
    </row>
    <row r="8" spans="1:6" ht="13.5" customHeight="1" x14ac:dyDescent="0.3">
      <c r="A8" s="119" t="s">
        <v>224</v>
      </c>
      <c r="B8" s="119" t="s">
        <v>325</v>
      </c>
      <c r="C8" s="120" t="s">
        <v>284</v>
      </c>
      <c r="D8" s="121">
        <v>90.073999999999998</v>
      </c>
      <c r="E8" s="121">
        <f t="shared" si="0"/>
        <v>1.3879446634225716</v>
      </c>
      <c r="F8" s="121">
        <f t="shared" si="1"/>
        <v>1.2986949322724695</v>
      </c>
    </row>
    <row r="9" spans="1:6" ht="13.5" customHeight="1" x14ac:dyDescent="0.3">
      <c r="A9" s="119" t="s">
        <v>227</v>
      </c>
      <c r="B9" s="119" t="s">
        <v>326</v>
      </c>
      <c r="C9" s="120" t="s">
        <v>462</v>
      </c>
      <c r="D9" s="121">
        <v>81.986000000000004</v>
      </c>
      <c r="E9" s="121">
        <f t="shared" si="0"/>
        <v>1.2633171744938936</v>
      </c>
      <c r="F9" s="121">
        <f t="shared" si="1"/>
        <v>1.1820814299053077</v>
      </c>
    </row>
    <row r="10" spans="1:6" ht="13.5" customHeight="1" x14ac:dyDescent="0.3">
      <c r="A10" s="119" t="s">
        <v>230</v>
      </c>
      <c r="B10" s="119" t="s">
        <v>327</v>
      </c>
      <c r="C10" s="120" t="s">
        <v>285</v>
      </c>
      <c r="D10" s="121">
        <v>56.526000000000003</v>
      </c>
      <c r="E10" s="121">
        <f t="shared" si="0"/>
        <v>0.87100561809872212</v>
      </c>
      <c r="F10" s="121">
        <f t="shared" si="1"/>
        <v>0.81499688857643282</v>
      </c>
    </row>
    <row r="11" spans="1:6" ht="13.5" customHeight="1" x14ac:dyDescent="0.3">
      <c r="A11" s="119" t="s">
        <v>233</v>
      </c>
      <c r="B11" s="119" t="s">
        <v>328</v>
      </c>
      <c r="C11" s="120" t="s">
        <v>463</v>
      </c>
      <c r="D11" s="121">
        <v>54.546999999999997</v>
      </c>
      <c r="E11" s="121">
        <f t="shared" si="0"/>
        <v>0.84051133019196456</v>
      </c>
      <c r="F11" s="121">
        <f t="shared" si="1"/>
        <v>0.78646349080385458</v>
      </c>
    </row>
    <row r="12" spans="1:6" ht="13.5" customHeight="1" x14ac:dyDescent="0.3">
      <c r="A12" s="119" t="s">
        <v>228</v>
      </c>
      <c r="B12" s="119" t="s">
        <v>329</v>
      </c>
      <c r="C12" s="120" t="s">
        <v>286</v>
      </c>
      <c r="D12" s="121">
        <v>53.512999999999998</v>
      </c>
      <c r="E12" s="121">
        <f t="shared" si="0"/>
        <v>0.8245784885064732</v>
      </c>
      <c r="F12" s="121">
        <f t="shared" si="1"/>
        <v>0.77155518696512493</v>
      </c>
    </row>
    <row r="13" spans="1:6" ht="13.5" customHeight="1" x14ac:dyDescent="0.3">
      <c r="A13" s="119" t="s">
        <v>245</v>
      </c>
      <c r="B13" s="119" t="s">
        <v>330</v>
      </c>
      <c r="C13" s="122" t="s">
        <v>287</v>
      </c>
      <c r="D13" s="121">
        <v>50.290999999999997</v>
      </c>
      <c r="E13" s="121">
        <f t="shared" si="0"/>
        <v>0.77493089091396572</v>
      </c>
      <c r="F13" s="121">
        <f t="shared" si="1"/>
        <v>0.72510010479066955</v>
      </c>
    </row>
    <row r="14" spans="1:6" ht="13.5" customHeight="1" x14ac:dyDescent="0.3">
      <c r="A14" s="119" t="s">
        <v>237</v>
      </c>
      <c r="B14" s="119" t="s">
        <v>331</v>
      </c>
      <c r="C14" s="120" t="s">
        <v>288</v>
      </c>
      <c r="D14" s="121">
        <v>49.420999999999999</v>
      </c>
      <c r="E14" s="121">
        <f t="shared" si="0"/>
        <v>0.76152511502772069</v>
      </c>
      <c r="F14" s="121">
        <f t="shared" si="1"/>
        <v>0.71255636751823737</v>
      </c>
    </row>
    <row r="15" spans="1:6" ht="13.5" customHeight="1" x14ac:dyDescent="0.3">
      <c r="A15" s="119" t="s">
        <v>246</v>
      </c>
      <c r="B15" s="119" t="s">
        <v>332</v>
      </c>
      <c r="C15" s="120" t="s">
        <v>289</v>
      </c>
      <c r="D15" s="121">
        <v>48.573999999999998</v>
      </c>
      <c r="E15" s="121">
        <f t="shared" si="0"/>
        <v>0.74847374471088213</v>
      </c>
      <c r="F15" s="121">
        <f t="shared" si="1"/>
        <v>0.70034424628863967</v>
      </c>
    </row>
    <row r="16" spans="1:6" ht="13.5" customHeight="1" x14ac:dyDescent="0.3">
      <c r="A16" s="119" t="s">
        <v>247</v>
      </c>
      <c r="B16" s="119" t="s">
        <v>333</v>
      </c>
      <c r="C16" s="120" t="s">
        <v>306</v>
      </c>
      <c r="D16" s="121">
        <v>47.732999999999997</v>
      </c>
      <c r="E16" s="121">
        <f t="shared" si="0"/>
        <v>0.73551482802084511</v>
      </c>
      <c r="F16" s="121">
        <f t="shared" si="1"/>
        <v>0.68821863359195534</v>
      </c>
    </row>
    <row r="17" spans="1:6" ht="13.5" customHeight="1" x14ac:dyDescent="0.3">
      <c r="A17" s="119" t="s">
        <v>248</v>
      </c>
      <c r="B17" s="119" t="s">
        <v>334</v>
      </c>
      <c r="C17" s="120" t="s">
        <v>307</v>
      </c>
      <c r="D17" s="121">
        <v>44.073999999999998</v>
      </c>
      <c r="E17" s="121">
        <f t="shared" si="0"/>
        <v>0.67913352460961462</v>
      </c>
      <c r="F17" s="121">
        <f t="shared" si="1"/>
        <v>0.63546284660364616</v>
      </c>
    </row>
    <row r="18" spans="1:6" ht="13.5" customHeight="1" x14ac:dyDescent="0.3">
      <c r="A18" s="119" t="s">
        <v>249</v>
      </c>
      <c r="B18" s="119" t="s">
        <v>335</v>
      </c>
      <c r="C18" s="120" t="s">
        <v>308</v>
      </c>
      <c r="D18" s="121">
        <v>43.354999999999997</v>
      </c>
      <c r="E18" s="121">
        <f t="shared" si="0"/>
        <v>0.668054498331212</v>
      </c>
      <c r="F18" s="121">
        <f t="shared" si="1"/>
        <v>0.62509624074286596</v>
      </c>
    </row>
    <row r="19" spans="1:6" ht="13.5" customHeight="1" x14ac:dyDescent="0.3">
      <c r="A19" s="119" t="s">
        <v>250</v>
      </c>
      <c r="B19" s="119" t="s">
        <v>336</v>
      </c>
      <c r="C19" s="120" t="s">
        <v>309</v>
      </c>
      <c r="D19" s="121">
        <v>43.322000000000003</v>
      </c>
      <c r="E19" s="121">
        <f t="shared" si="0"/>
        <v>0.66754600338380277</v>
      </c>
      <c r="F19" s="121">
        <f t="shared" si="1"/>
        <v>0.6246204438118429</v>
      </c>
    </row>
    <row r="20" spans="1:6" ht="13.5" customHeight="1" x14ac:dyDescent="0.3">
      <c r="A20" s="119" t="s">
        <v>251</v>
      </c>
      <c r="B20" s="119" t="s">
        <v>337</v>
      </c>
      <c r="C20" s="120" t="s">
        <v>464</v>
      </c>
      <c r="D20" s="121">
        <v>43.186999999999998</v>
      </c>
      <c r="E20" s="121">
        <f t="shared" si="0"/>
        <v>0.66546579678076467</v>
      </c>
      <c r="F20" s="121">
        <f t="shared" si="1"/>
        <v>0.62267400182129296</v>
      </c>
    </row>
    <row r="21" spans="1:6" ht="13.5" customHeight="1" x14ac:dyDescent="0.3">
      <c r="A21" s="119" t="s">
        <v>252</v>
      </c>
      <c r="B21" s="119" t="s">
        <v>338</v>
      </c>
      <c r="C21" s="120" t="s">
        <v>310</v>
      </c>
      <c r="D21" s="121">
        <v>42.856999999999999</v>
      </c>
      <c r="E21" s="121">
        <f t="shared" si="0"/>
        <v>0.66038084730667179</v>
      </c>
      <c r="F21" s="121">
        <f t="shared" si="1"/>
        <v>0.61791603251106009</v>
      </c>
    </row>
    <row r="22" spans="1:6" ht="13.5" customHeight="1" x14ac:dyDescent="0.3">
      <c r="A22" s="119" t="s">
        <v>253</v>
      </c>
      <c r="B22" s="119" t="s">
        <v>339</v>
      </c>
      <c r="C22" s="120" t="s">
        <v>465</v>
      </c>
      <c r="D22" s="121">
        <v>41.155000000000001</v>
      </c>
      <c r="E22" s="121">
        <f t="shared" si="0"/>
        <v>0.63415483517059235</v>
      </c>
      <c r="F22" s="121">
        <f t="shared" si="1"/>
        <v>0.59337644534131362</v>
      </c>
    </row>
    <row r="23" spans="1:6" ht="13.5" customHeight="1" x14ac:dyDescent="0.3">
      <c r="A23" s="119" t="s">
        <v>254</v>
      </c>
      <c r="B23" s="119" t="s">
        <v>340</v>
      </c>
      <c r="C23" s="120" t="s">
        <v>311</v>
      </c>
      <c r="D23" s="121">
        <v>39.476999999999997</v>
      </c>
      <c r="E23" s="121">
        <f t="shared" si="0"/>
        <v>0.60829863754171964</v>
      </c>
      <c r="F23" s="121">
        <f t="shared" si="1"/>
        <v>0.56918289230322039</v>
      </c>
    </row>
    <row r="24" spans="1:6" ht="13.5" customHeight="1" x14ac:dyDescent="0.3">
      <c r="A24" s="119" t="s">
        <v>236</v>
      </c>
      <c r="B24" s="119" t="s">
        <v>341</v>
      </c>
      <c r="C24" s="120" t="s">
        <v>466</v>
      </c>
      <c r="D24" s="121">
        <v>35.850999999999999</v>
      </c>
      <c r="E24" s="121">
        <f t="shared" si="0"/>
        <v>0.55242582907789828</v>
      </c>
      <c r="F24" s="121">
        <f t="shared" si="1"/>
        <v>0.5169029022459346</v>
      </c>
    </row>
    <row r="25" spans="1:6" ht="13.5" customHeight="1" x14ac:dyDescent="0.3">
      <c r="A25" s="119" t="s">
        <v>255</v>
      </c>
      <c r="B25" s="119" t="s">
        <v>342</v>
      </c>
      <c r="C25" s="120" t="s">
        <v>312</v>
      </c>
      <c r="D25" s="121">
        <v>35.633000000000003</v>
      </c>
      <c r="E25" s="121">
        <f t="shared" si="0"/>
        <v>0.54906668063743702</v>
      </c>
      <c r="F25" s="121">
        <f t="shared" si="1"/>
        <v>0.51375975888341718</v>
      </c>
    </row>
    <row r="26" spans="1:6" ht="13.5" customHeight="1" x14ac:dyDescent="0.3">
      <c r="A26" s="119" t="s">
        <v>256</v>
      </c>
      <c r="B26" s="119" t="s">
        <v>343</v>
      </c>
      <c r="C26" s="120" t="s">
        <v>313</v>
      </c>
      <c r="D26" s="121">
        <v>35.338000000000001</v>
      </c>
      <c r="E26" s="121">
        <f t="shared" si="0"/>
        <v>0.54452104398635381</v>
      </c>
      <c r="F26" s="121">
        <f t="shared" si="1"/>
        <v>0.50950642268184532</v>
      </c>
    </row>
    <row r="27" spans="1:6" ht="13.5" customHeight="1" x14ac:dyDescent="0.3">
      <c r="A27" s="123" t="s">
        <v>257</v>
      </c>
      <c r="B27" s="123" t="s">
        <v>344</v>
      </c>
      <c r="C27" s="124" t="s">
        <v>314</v>
      </c>
      <c r="D27" s="125">
        <v>33.414000000000001</v>
      </c>
      <c r="E27" s="125">
        <f t="shared" si="0"/>
        <v>0.51487424765861189</v>
      </c>
      <c r="F27" s="125">
        <f t="shared" si="1"/>
        <v>0.48176601979430583</v>
      </c>
    </row>
    <row r="28" spans="1:6" ht="13.5" customHeight="1" x14ac:dyDescent="0.3">
      <c r="A28" s="126"/>
      <c r="B28" s="119"/>
      <c r="C28" s="120"/>
      <c r="D28" s="121"/>
    </row>
    <row r="29" spans="1:6" ht="13.5" customHeight="1" x14ac:dyDescent="0.3">
      <c r="A29" s="126"/>
      <c r="B29" s="119"/>
      <c r="C29" s="120"/>
      <c r="D29" s="121"/>
    </row>
    <row r="30" spans="1:6" ht="13.5" customHeight="1" x14ac:dyDescent="0.3">
      <c r="A30" s="126"/>
      <c r="B30" s="119"/>
      <c r="C30" s="120"/>
      <c r="D30" s="121"/>
    </row>
    <row r="31" spans="1:6" ht="13.5" customHeight="1" x14ac:dyDescent="0.25">
      <c r="A31" s="117" t="s">
        <v>204</v>
      </c>
      <c r="B31" s="117" t="s">
        <v>369</v>
      </c>
      <c r="C31" s="117" t="s">
        <v>206</v>
      </c>
      <c r="D31" s="127" t="s">
        <v>207</v>
      </c>
      <c r="E31" s="127" t="s">
        <v>370</v>
      </c>
      <c r="F31" s="127" t="s">
        <v>371</v>
      </c>
    </row>
    <row r="32" spans="1:6" ht="13.5" customHeight="1" x14ac:dyDescent="0.3">
      <c r="A32" s="120" t="s">
        <v>222</v>
      </c>
      <c r="B32" s="120" t="s">
        <v>345</v>
      </c>
      <c r="C32" s="120" t="s">
        <v>315</v>
      </c>
      <c r="D32" s="128">
        <v>32.743000000000002</v>
      </c>
      <c r="E32" s="128">
        <f t="shared" ref="E32:E59" si="2">D32/D$59*100</f>
        <v>0.50453485039462287</v>
      </c>
      <c r="F32" s="128">
        <f t="shared" si="1"/>
        <v>0.47209148219683228</v>
      </c>
    </row>
    <row r="33" spans="1:6" ht="13.5" customHeight="1" x14ac:dyDescent="0.3">
      <c r="A33" s="120" t="s">
        <v>258</v>
      </c>
      <c r="B33" s="120" t="s">
        <v>346</v>
      </c>
      <c r="C33" s="120" t="s">
        <v>316</v>
      </c>
      <c r="D33" s="128">
        <v>32.661000000000001</v>
      </c>
      <c r="E33" s="128">
        <f t="shared" si="2"/>
        <v>0.50327131749499987</v>
      </c>
      <c r="F33" s="128">
        <f t="shared" si="1"/>
        <v>0.47090919891368355</v>
      </c>
    </row>
    <row r="34" spans="1:6" ht="13.5" customHeight="1" x14ac:dyDescent="0.3">
      <c r="A34" s="120" t="s">
        <v>216</v>
      </c>
      <c r="B34" s="120" t="s">
        <v>347</v>
      </c>
      <c r="C34" s="120" t="s">
        <v>317</v>
      </c>
      <c r="D34" s="128">
        <v>30.684000000000001</v>
      </c>
      <c r="E34" s="128">
        <f t="shared" si="2"/>
        <v>0.47280784746384297</v>
      </c>
      <c r="F34" s="128">
        <f t="shared" si="1"/>
        <v>0.44240463731874297</v>
      </c>
    </row>
    <row r="35" spans="1:6" ht="13.5" customHeight="1" x14ac:dyDescent="0.3">
      <c r="A35" s="120" t="s">
        <v>259</v>
      </c>
      <c r="B35" s="120" t="s">
        <v>348</v>
      </c>
      <c r="C35" s="120" t="s">
        <v>319</v>
      </c>
      <c r="D35" s="128">
        <v>30.055</v>
      </c>
      <c r="E35" s="128">
        <f t="shared" si="2"/>
        <v>0.46311562558746572</v>
      </c>
      <c r="F35" s="128">
        <f t="shared" si="1"/>
        <v>0.4333356594516628</v>
      </c>
    </row>
    <row r="36" spans="1:6" ht="13.5" customHeight="1" x14ac:dyDescent="0.3">
      <c r="A36" s="120" t="s">
        <v>260</v>
      </c>
      <c r="B36" s="120" t="s">
        <v>349</v>
      </c>
      <c r="C36" s="120" t="s">
        <v>318</v>
      </c>
      <c r="D36" s="128">
        <v>29.713000000000001</v>
      </c>
      <c r="E36" s="128">
        <f t="shared" si="2"/>
        <v>0.45784576885976946</v>
      </c>
      <c r="F36" s="128">
        <f t="shared" si="1"/>
        <v>0.42840467307560326</v>
      </c>
    </row>
    <row r="37" spans="1:6" ht="13.5" customHeight="1" x14ac:dyDescent="0.3">
      <c r="A37" s="120" t="s">
        <v>261</v>
      </c>
      <c r="B37" s="120" t="s">
        <v>350</v>
      </c>
      <c r="C37" s="120" t="s">
        <v>467</v>
      </c>
      <c r="D37" s="128">
        <v>29.231999999999999</v>
      </c>
      <c r="E37" s="128">
        <f t="shared" si="2"/>
        <v>0.45043406977783396</v>
      </c>
      <c r="F37" s="128">
        <f t="shared" si="1"/>
        <v>0.4214695723537184</v>
      </c>
    </row>
    <row r="38" spans="1:6" ht="13.5" customHeight="1" x14ac:dyDescent="0.3">
      <c r="A38" s="120" t="s">
        <v>262</v>
      </c>
      <c r="B38" s="120" t="s">
        <v>351</v>
      </c>
      <c r="C38" s="120" t="s">
        <v>305</v>
      </c>
      <c r="D38" s="128">
        <v>27.512</v>
      </c>
      <c r="E38" s="128">
        <f t="shared" si="2"/>
        <v>0.42393069676134942</v>
      </c>
      <c r="F38" s="128">
        <f t="shared" si="1"/>
        <v>0.39667045958523195</v>
      </c>
    </row>
    <row r="39" spans="1:6" ht="13.5" customHeight="1" x14ac:dyDescent="0.3">
      <c r="A39" s="120" t="s">
        <v>263</v>
      </c>
      <c r="B39" s="120" t="s">
        <v>352</v>
      </c>
      <c r="C39" s="120" t="s">
        <v>304</v>
      </c>
      <c r="D39" s="128">
        <v>27.317</v>
      </c>
      <c r="E39" s="128">
        <f t="shared" si="2"/>
        <v>0.42092595389029458</v>
      </c>
      <c r="F39" s="128">
        <f t="shared" si="1"/>
        <v>0.39385893226554891</v>
      </c>
    </row>
    <row r="40" spans="1:6" ht="13.5" customHeight="1" x14ac:dyDescent="0.3">
      <c r="A40" s="120" t="s">
        <v>264</v>
      </c>
      <c r="B40" s="120" t="s">
        <v>353</v>
      </c>
      <c r="C40" s="120" t="s">
        <v>303</v>
      </c>
      <c r="D40" s="128">
        <v>27.1</v>
      </c>
      <c r="E40" s="128">
        <f t="shared" si="2"/>
        <v>0.41758221438763343</v>
      </c>
      <c r="F40" s="128">
        <f t="shared" si="1"/>
        <v>0.3907302069918504</v>
      </c>
    </row>
    <row r="41" spans="1:6" ht="13.5" customHeight="1" x14ac:dyDescent="0.3">
      <c r="A41" s="120" t="s">
        <v>265</v>
      </c>
      <c r="B41" s="120" t="s">
        <v>354</v>
      </c>
      <c r="C41" s="120" t="s">
        <v>302</v>
      </c>
      <c r="D41" s="128">
        <v>26.867000000000001</v>
      </c>
      <c r="E41" s="128">
        <f t="shared" si="2"/>
        <v>0.41399193188016781</v>
      </c>
      <c r="F41" s="128">
        <f t="shared" si="1"/>
        <v>0.38737079229704957</v>
      </c>
    </row>
    <row r="42" spans="1:6" ht="13.5" customHeight="1" x14ac:dyDescent="0.3">
      <c r="A42" s="120" t="s">
        <v>266</v>
      </c>
      <c r="B42" s="120" t="s">
        <v>355</v>
      </c>
      <c r="C42" s="120" t="s">
        <v>301</v>
      </c>
      <c r="D42" s="128">
        <v>26.341000000000001</v>
      </c>
      <c r="E42" s="128">
        <f t="shared" si="2"/>
        <v>0.40588683059721964</v>
      </c>
      <c r="F42" s="128">
        <f t="shared" si="1"/>
        <v>0.37978687757831475</v>
      </c>
    </row>
    <row r="43" spans="1:6" ht="13.5" customHeight="1" x14ac:dyDescent="0.3">
      <c r="A43" s="120" t="s">
        <v>267</v>
      </c>
      <c r="B43" s="120" t="s">
        <v>356</v>
      </c>
      <c r="C43" s="120" t="s">
        <v>300</v>
      </c>
      <c r="D43" s="128">
        <v>26.219000000000001</v>
      </c>
      <c r="E43" s="128">
        <f t="shared" si="2"/>
        <v>0.40400694018558525</v>
      </c>
      <c r="F43" s="128">
        <f t="shared" si="1"/>
        <v>0.37802787074241045</v>
      </c>
    </row>
    <row r="44" spans="1:6" ht="13.5" customHeight="1" x14ac:dyDescent="0.3">
      <c r="A44" s="120" t="s">
        <v>268</v>
      </c>
      <c r="B44" s="120" t="s">
        <v>357</v>
      </c>
      <c r="C44" s="120" t="s">
        <v>485</v>
      </c>
      <c r="D44" s="128">
        <v>24.105</v>
      </c>
      <c r="E44" s="128">
        <f t="shared" si="2"/>
        <v>0.37143244567578981</v>
      </c>
      <c r="F44" s="128">
        <f t="shared" si="1"/>
        <v>0.34754803097928239</v>
      </c>
    </row>
    <row r="45" spans="1:6" ht="13.5" customHeight="1" x14ac:dyDescent="0.3">
      <c r="A45" s="120" t="s">
        <v>234</v>
      </c>
      <c r="B45" s="120" t="s">
        <v>358</v>
      </c>
      <c r="C45" s="122" t="s">
        <v>484</v>
      </c>
      <c r="D45" s="128">
        <v>23.949000000000002</v>
      </c>
      <c r="E45" s="128">
        <f t="shared" si="2"/>
        <v>0.36902865137894592</v>
      </c>
      <c r="F45" s="128">
        <f t="shared" si="1"/>
        <v>0.34529880912353594</v>
      </c>
    </row>
    <row r="46" spans="1:6" ht="13.5" customHeight="1" x14ac:dyDescent="0.3">
      <c r="A46" s="120" t="s">
        <v>269</v>
      </c>
      <c r="B46" s="120" t="s">
        <v>359</v>
      </c>
      <c r="C46" s="120" t="s">
        <v>299</v>
      </c>
      <c r="D46" s="128">
        <v>23.626999999999999</v>
      </c>
      <c r="E46" s="128">
        <f t="shared" si="2"/>
        <v>0.36406697340725513</v>
      </c>
      <c r="F46" s="128">
        <f t="shared" si="1"/>
        <v>0.34065618452385416</v>
      </c>
    </row>
    <row r="47" spans="1:6" ht="13.5" customHeight="1" x14ac:dyDescent="0.3">
      <c r="A47" s="120" t="s">
        <v>270</v>
      </c>
      <c r="B47" s="120" t="s">
        <v>360</v>
      </c>
      <c r="C47" s="120" t="s">
        <v>468</v>
      </c>
      <c r="D47" s="128">
        <v>23.14</v>
      </c>
      <c r="E47" s="128">
        <f t="shared" si="2"/>
        <v>0.35656282069851797</v>
      </c>
      <c r="F47" s="128">
        <f t="shared" si="1"/>
        <v>0.33363457526905599</v>
      </c>
    </row>
    <row r="48" spans="1:6" ht="13.5" customHeight="1" x14ac:dyDescent="0.3">
      <c r="A48" s="120" t="s">
        <v>271</v>
      </c>
      <c r="B48" s="120" t="s">
        <v>361</v>
      </c>
      <c r="C48" s="120" t="s">
        <v>298</v>
      </c>
      <c r="D48" s="128">
        <v>22.501000000000001</v>
      </c>
      <c r="E48" s="128">
        <f t="shared" si="2"/>
        <v>0.34671650944413801</v>
      </c>
      <c r="F48" s="128">
        <f t="shared" si="1"/>
        <v>0.32442141651378686</v>
      </c>
    </row>
    <row r="49" spans="1:6" ht="13.5" customHeight="1" x14ac:dyDescent="0.3">
      <c r="A49" s="120" t="s">
        <v>272</v>
      </c>
      <c r="B49" s="120" t="s">
        <v>362</v>
      </c>
      <c r="C49" s="120" t="s">
        <v>297</v>
      </c>
      <c r="D49" s="128">
        <v>22.402000000000001</v>
      </c>
      <c r="E49" s="128">
        <f t="shared" si="2"/>
        <v>0.34519102460191015</v>
      </c>
      <c r="F49" s="128">
        <f t="shared" si="1"/>
        <v>0.322994025720717</v>
      </c>
    </row>
    <row r="50" spans="1:6" ht="13.5" customHeight="1" x14ac:dyDescent="0.3">
      <c r="A50" s="120" t="s">
        <v>273</v>
      </c>
      <c r="B50" s="120" t="s">
        <v>343</v>
      </c>
      <c r="C50" s="120" t="s">
        <v>296</v>
      </c>
      <c r="D50" s="128">
        <v>21.706</v>
      </c>
      <c r="E50" s="128">
        <f t="shared" si="2"/>
        <v>0.33446640389291404</v>
      </c>
      <c r="F50" s="128">
        <f t="shared" si="1"/>
        <v>0.3129590359027713</v>
      </c>
    </row>
    <row r="51" spans="1:6" ht="13.5" customHeight="1" x14ac:dyDescent="0.3">
      <c r="A51" s="120" t="s">
        <v>274</v>
      </c>
      <c r="B51" s="120" t="s">
        <v>363</v>
      </c>
      <c r="C51" s="120" t="s">
        <v>295</v>
      </c>
      <c r="D51" s="128">
        <v>21.337</v>
      </c>
      <c r="E51" s="128">
        <f t="shared" si="2"/>
        <v>0.3287805058446101</v>
      </c>
      <c r="F51" s="128">
        <f t="shared" si="1"/>
        <v>0.30763876112860189</v>
      </c>
    </row>
    <row r="52" spans="1:6" ht="13.5" customHeight="1" x14ac:dyDescent="0.3">
      <c r="A52" s="120" t="s">
        <v>275</v>
      </c>
      <c r="B52" s="120" t="s">
        <v>364</v>
      </c>
      <c r="C52" s="120" t="s">
        <v>294</v>
      </c>
      <c r="D52" s="128">
        <v>20.440000000000001</v>
      </c>
      <c r="E52" s="128">
        <f t="shared" si="2"/>
        <v>0.3149586886377575</v>
      </c>
      <c r="F52" s="128">
        <f t="shared" si="1"/>
        <v>0.29470573545805984</v>
      </c>
    </row>
    <row r="53" spans="1:6" ht="13.5" customHeight="1" x14ac:dyDescent="0.3">
      <c r="A53" s="120" t="s">
        <v>276</v>
      </c>
      <c r="B53" s="120" t="s">
        <v>365</v>
      </c>
      <c r="C53" s="120" t="s">
        <v>293</v>
      </c>
      <c r="D53" s="128">
        <v>20.341000000000001</v>
      </c>
      <c r="E53" s="128">
        <f t="shared" si="2"/>
        <v>0.31343320379552958</v>
      </c>
      <c r="F53" s="128">
        <f t="shared" si="1"/>
        <v>0.29327834466498992</v>
      </c>
    </row>
    <row r="54" spans="1:6" ht="13.5" customHeight="1" x14ac:dyDescent="0.3">
      <c r="A54" s="120" t="s">
        <v>277</v>
      </c>
      <c r="B54" s="120" t="s">
        <v>366</v>
      </c>
      <c r="C54" s="120" t="s">
        <v>292</v>
      </c>
      <c r="D54" s="128">
        <v>20.047999999999998</v>
      </c>
      <c r="E54" s="128">
        <f t="shared" si="2"/>
        <v>0.30891838502004698</v>
      </c>
      <c r="F54" s="128">
        <f t="shared" si="1"/>
        <v>0.28905384464105588</v>
      </c>
    </row>
    <row r="55" spans="1:6" ht="13.5" customHeight="1" x14ac:dyDescent="0.3">
      <c r="A55" s="120" t="s">
        <v>278</v>
      </c>
      <c r="B55" s="120" t="s">
        <v>367</v>
      </c>
      <c r="C55" s="120" t="s">
        <v>291</v>
      </c>
      <c r="D55" s="128">
        <v>19.565999999999999</v>
      </c>
      <c r="E55" s="128">
        <f t="shared" si="2"/>
        <v>0.30149127700031125</v>
      </c>
      <c r="F55" s="128">
        <f t="shared" si="1"/>
        <v>0.28210432583035217</v>
      </c>
    </row>
    <row r="56" spans="1:6" ht="13.5" customHeight="1" x14ac:dyDescent="0.3">
      <c r="A56" s="120" t="s">
        <v>279</v>
      </c>
      <c r="B56" s="120" t="s">
        <v>368</v>
      </c>
      <c r="C56" s="120" t="s">
        <v>290</v>
      </c>
      <c r="D56" s="128">
        <v>19.454999999999998</v>
      </c>
      <c r="E56" s="128">
        <f t="shared" si="2"/>
        <v>0.29978088490448002</v>
      </c>
      <c r="F56" s="128">
        <f t="shared" si="1"/>
        <v>0.28050391797145563</v>
      </c>
    </row>
    <row r="57" spans="1:6" ht="13.5" customHeight="1" x14ac:dyDescent="0.25">
      <c r="A57" s="188" t="s">
        <v>372</v>
      </c>
      <c r="B57" s="189"/>
      <c r="C57" s="190"/>
      <c r="D57" s="129">
        <f>SUM(D3:D56)</f>
        <v>3123.5530000000008</v>
      </c>
      <c r="E57" s="130">
        <f t="shared" si="2"/>
        <v>48.130633892883239</v>
      </c>
      <c r="F57" s="130">
        <f t="shared" si="1"/>
        <v>45.035664584502413</v>
      </c>
    </row>
    <row r="58" spans="1:6" ht="13.5" customHeight="1" x14ac:dyDescent="0.3">
      <c r="A58" s="191" t="s">
        <v>373</v>
      </c>
      <c r="B58" s="192"/>
      <c r="C58" s="193"/>
      <c r="D58" s="131">
        <f>D59-D57</f>
        <v>3366.186999999999</v>
      </c>
      <c r="E58" s="132">
        <f t="shared" si="2"/>
        <v>51.869366107116754</v>
      </c>
      <c r="F58" s="132">
        <f t="shared" si="1"/>
        <v>48.533983146984326</v>
      </c>
    </row>
    <row r="59" spans="1:6" ht="13.5" customHeight="1" x14ac:dyDescent="0.25">
      <c r="A59" s="188" t="s">
        <v>374</v>
      </c>
      <c r="B59" s="189"/>
      <c r="C59" s="190"/>
      <c r="D59" s="129">
        <f>D61-D60</f>
        <v>6489.74</v>
      </c>
      <c r="E59" s="130">
        <f t="shared" si="2"/>
        <v>100</v>
      </c>
      <c r="F59" s="130">
        <f t="shared" si="1"/>
        <v>93.569647731486739</v>
      </c>
    </row>
    <row r="60" spans="1:6" ht="13.5" customHeight="1" x14ac:dyDescent="0.25">
      <c r="A60" s="188" t="s">
        <v>375</v>
      </c>
      <c r="B60" s="189"/>
      <c r="C60" s="190"/>
      <c r="D60" s="129">
        <v>445.99199999999996</v>
      </c>
      <c r="E60" s="130"/>
      <c r="F60" s="130">
        <f t="shared" si="1"/>
        <v>6.4303522685132579</v>
      </c>
    </row>
    <row r="61" spans="1:6" ht="13.5" customHeight="1" x14ac:dyDescent="0.25">
      <c r="A61" s="188" t="s">
        <v>376</v>
      </c>
      <c r="B61" s="189"/>
      <c r="C61" s="190"/>
      <c r="D61" s="129">
        <v>6935.732</v>
      </c>
      <c r="E61" s="130"/>
      <c r="F61" s="130">
        <f t="shared" si="1"/>
        <v>100</v>
      </c>
    </row>
    <row r="62" spans="1:6" s="41" customFormat="1" ht="13.5" customHeight="1" x14ac:dyDescent="0.3">
      <c r="C62" s="133"/>
      <c r="D62" s="134"/>
      <c r="E62" s="135"/>
      <c r="F62" s="135"/>
    </row>
    <row r="63" spans="1:6" s="41" customFormat="1" ht="13.5" customHeight="1" x14ac:dyDescent="0.3">
      <c r="C63" s="133"/>
      <c r="D63" s="134"/>
      <c r="E63" s="135"/>
      <c r="F63" s="135"/>
    </row>
    <row r="64" spans="1:6" s="41" customFormat="1" ht="13.5" customHeight="1" x14ac:dyDescent="0.3">
      <c r="C64" s="133"/>
      <c r="D64" s="134"/>
      <c r="E64" s="135"/>
      <c r="F64" s="135"/>
    </row>
    <row r="65" spans="3:6" s="41" customFormat="1" ht="13.5" customHeight="1" x14ac:dyDescent="0.3">
      <c r="C65" s="133"/>
      <c r="D65" s="134"/>
      <c r="E65" s="135"/>
      <c r="F65" s="135"/>
    </row>
    <row r="66" spans="3:6" s="41" customFormat="1" ht="13.5" customHeight="1" x14ac:dyDescent="0.3">
      <c r="C66" s="133"/>
      <c r="D66" s="134"/>
      <c r="E66" s="135"/>
      <c r="F66" s="135"/>
    </row>
    <row r="67" spans="3:6" s="41" customFormat="1" ht="13.5" customHeight="1" x14ac:dyDescent="0.3">
      <c r="C67" s="133"/>
      <c r="D67" s="134"/>
      <c r="E67" s="135"/>
      <c r="F67" s="135"/>
    </row>
    <row r="68" spans="3:6" s="41" customFormat="1" ht="13.5" customHeight="1" x14ac:dyDescent="0.3">
      <c r="C68" s="133"/>
      <c r="D68" s="134"/>
      <c r="E68" s="135"/>
      <c r="F68" s="135"/>
    </row>
    <row r="69" spans="3:6" s="41" customFormat="1" ht="13.5" customHeight="1" x14ac:dyDescent="0.3">
      <c r="C69" s="133"/>
      <c r="D69" s="134"/>
      <c r="E69" s="135"/>
      <c r="F69" s="135"/>
    </row>
    <row r="70" spans="3:6" s="41" customFormat="1" ht="13.5" customHeight="1" x14ac:dyDescent="0.3">
      <c r="C70" s="133"/>
      <c r="D70" s="134"/>
      <c r="E70" s="135"/>
      <c r="F70" s="135"/>
    </row>
    <row r="71" spans="3:6" s="41" customFormat="1" ht="13.5" customHeight="1" x14ac:dyDescent="0.3">
      <c r="C71" s="133"/>
      <c r="D71" s="134"/>
      <c r="E71" s="135"/>
      <c r="F71" s="135"/>
    </row>
    <row r="72" spans="3:6" s="41" customFormat="1" ht="13.5" customHeight="1" x14ac:dyDescent="0.3">
      <c r="C72" s="133"/>
      <c r="D72" s="134"/>
      <c r="E72" s="135"/>
      <c r="F72" s="135"/>
    </row>
    <row r="73" spans="3:6" s="41" customFormat="1" ht="13.5" customHeight="1" x14ac:dyDescent="0.3">
      <c r="C73" s="133"/>
      <c r="D73" s="134"/>
      <c r="E73" s="135"/>
      <c r="F73" s="135"/>
    </row>
    <row r="74" spans="3:6" s="41" customFormat="1" ht="13.5" customHeight="1" x14ac:dyDescent="0.3">
      <c r="C74" s="133"/>
      <c r="D74" s="134"/>
      <c r="E74" s="135"/>
      <c r="F74" s="135"/>
    </row>
    <row r="75" spans="3:6" s="41" customFormat="1" ht="13.5" customHeight="1" x14ac:dyDescent="0.3">
      <c r="C75" s="133"/>
      <c r="D75" s="134"/>
      <c r="E75" s="135"/>
      <c r="F75" s="135"/>
    </row>
    <row r="76" spans="3:6" s="41" customFormat="1" ht="13.5" customHeight="1" x14ac:dyDescent="0.3">
      <c r="C76" s="133"/>
      <c r="D76" s="134"/>
      <c r="E76" s="135"/>
      <c r="F76" s="135"/>
    </row>
    <row r="77" spans="3:6" s="41" customFormat="1" ht="13.5" customHeight="1" x14ac:dyDescent="0.3">
      <c r="C77" s="133"/>
      <c r="D77" s="134"/>
      <c r="E77" s="135"/>
      <c r="F77" s="135"/>
    </row>
    <row r="78" spans="3:6" s="41" customFormat="1" ht="13.5" customHeight="1" x14ac:dyDescent="0.3">
      <c r="C78" s="133"/>
      <c r="D78" s="134"/>
      <c r="E78" s="135"/>
      <c r="F78" s="135"/>
    </row>
    <row r="79" spans="3:6" s="41" customFormat="1" ht="13.5" customHeight="1" x14ac:dyDescent="0.3">
      <c r="C79" s="133"/>
      <c r="D79" s="134"/>
      <c r="E79" s="135"/>
      <c r="F79" s="135"/>
    </row>
    <row r="80" spans="3:6" s="41" customFormat="1" ht="13.5" customHeight="1" x14ac:dyDescent="0.3">
      <c r="C80" s="133"/>
      <c r="D80" s="134"/>
      <c r="E80" s="135"/>
      <c r="F80" s="135"/>
    </row>
    <row r="81" spans="3:6" s="41" customFormat="1" ht="13.5" customHeight="1" x14ac:dyDescent="0.3">
      <c r="C81" s="133"/>
      <c r="D81" s="134"/>
      <c r="E81" s="135"/>
      <c r="F81" s="135"/>
    </row>
    <row r="82" spans="3:6" s="41" customFormat="1" ht="13.5" customHeight="1" x14ac:dyDescent="0.3">
      <c r="C82" s="133"/>
      <c r="D82" s="134"/>
      <c r="E82" s="135"/>
      <c r="F82" s="135"/>
    </row>
    <row r="83" spans="3:6" s="41" customFormat="1" ht="13.5" customHeight="1" x14ac:dyDescent="0.3">
      <c r="C83" s="133"/>
      <c r="D83" s="134"/>
      <c r="E83" s="135"/>
      <c r="F83" s="135"/>
    </row>
    <row r="84" spans="3:6" s="41" customFormat="1" ht="13.5" customHeight="1" x14ac:dyDescent="0.3">
      <c r="C84" s="133"/>
      <c r="D84" s="134"/>
      <c r="E84" s="135"/>
      <c r="F84" s="135"/>
    </row>
    <row r="85" spans="3:6" s="41" customFormat="1" ht="13.5" customHeight="1" x14ac:dyDescent="0.3">
      <c r="C85" s="133"/>
      <c r="D85" s="134"/>
      <c r="E85" s="135"/>
      <c r="F85" s="135"/>
    </row>
    <row r="86" spans="3:6" s="41" customFormat="1" ht="13.5" customHeight="1" x14ac:dyDescent="0.3">
      <c r="C86" s="133"/>
      <c r="D86" s="134"/>
      <c r="E86" s="135"/>
      <c r="F86" s="135"/>
    </row>
    <row r="87" spans="3:6" s="41" customFormat="1" ht="13.5" customHeight="1" x14ac:dyDescent="0.3">
      <c r="C87" s="133"/>
      <c r="D87" s="134"/>
      <c r="E87" s="135"/>
      <c r="F87" s="135"/>
    </row>
    <row r="88" spans="3:6" s="41" customFormat="1" ht="13.5" customHeight="1" x14ac:dyDescent="0.3">
      <c r="C88" s="133"/>
      <c r="D88" s="134"/>
      <c r="E88" s="135"/>
      <c r="F88" s="135"/>
    </row>
    <row r="89" spans="3:6" s="41" customFormat="1" ht="13.5" customHeight="1" x14ac:dyDescent="0.3">
      <c r="C89" s="133"/>
      <c r="D89" s="134"/>
      <c r="E89" s="135"/>
      <c r="F89" s="135"/>
    </row>
    <row r="90" spans="3:6" s="41" customFormat="1" ht="13.5" customHeight="1" x14ac:dyDescent="0.3">
      <c r="C90" s="133"/>
      <c r="D90" s="134"/>
      <c r="E90" s="135"/>
      <c r="F90" s="135"/>
    </row>
    <row r="91" spans="3:6" s="41" customFormat="1" ht="13.5" customHeight="1" x14ac:dyDescent="0.3">
      <c r="C91" s="133"/>
      <c r="D91" s="134"/>
      <c r="E91" s="135"/>
      <c r="F91" s="135"/>
    </row>
    <row r="92" spans="3:6" s="41" customFormat="1" ht="13.5" customHeight="1" x14ac:dyDescent="0.3">
      <c r="C92" s="133"/>
      <c r="D92" s="134"/>
      <c r="E92" s="135"/>
      <c r="F92" s="135"/>
    </row>
    <row r="93" spans="3:6" s="41" customFormat="1" ht="13.5" customHeight="1" x14ac:dyDescent="0.3">
      <c r="C93" s="133"/>
      <c r="D93" s="134"/>
      <c r="E93" s="135"/>
      <c r="F93" s="135"/>
    </row>
    <row r="94" spans="3:6" s="41" customFormat="1" ht="13.5" customHeight="1" x14ac:dyDescent="0.3">
      <c r="C94" s="133"/>
      <c r="D94" s="134"/>
      <c r="E94" s="135"/>
      <c r="F94" s="135"/>
    </row>
    <row r="95" spans="3:6" s="41" customFormat="1" ht="13.5" customHeight="1" x14ac:dyDescent="0.3">
      <c r="C95" s="133"/>
      <c r="D95" s="134"/>
      <c r="E95" s="135"/>
      <c r="F95" s="135"/>
    </row>
    <row r="96" spans="3:6" s="41" customFormat="1" ht="13.5" customHeight="1" x14ac:dyDescent="0.3">
      <c r="C96" s="133"/>
      <c r="D96" s="134"/>
      <c r="E96" s="135"/>
      <c r="F96" s="135"/>
    </row>
    <row r="97" spans="3:6" s="41" customFormat="1" ht="13.5" customHeight="1" x14ac:dyDescent="0.3">
      <c r="C97" s="133"/>
      <c r="D97" s="134"/>
      <c r="E97" s="135"/>
      <c r="F97" s="135"/>
    </row>
    <row r="98" spans="3:6" s="41" customFormat="1" ht="13.5" customHeight="1" x14ac:dyDescent="0.3">
      <c r="C98" s="133"/>
      <c r="D98" s="134"/>
      <c r="E98" s="135"/>
      <c r="F98" s="135"/>
    </row>
    <row r="99" spans="3:6" s="41" customFormat="1" ht="13.5" customHeight="1" x14ac:dyDescent="0.3">
      <c r="C99" s="133"/>
      <c r="D99" s="134"/>
      <c r="E99" s="135"/>
      <c r="F99" s="135"/>
    </row>
    <row r="100" spans="3:6" s="41" customFormat="1" ht="13.5" customHeight="1" x14ac:dyDescent="0.3">
      <c r="C100" s="133"/>
      <c r="D100" s="134"/>
      <c r="E100" s="135"/>
      <c r="F100" s="135"/>
    </row>
    <row r="101" spans="3:6" s="41" customFormat="1" ht="13.5" customHeight="1" x14ac:dyDescent="0.3">
      <c r="C101" s="133"/>
      <c r="D101" s="134"/>
      <c r="E101" s="135"/>
      <c r="F101" s="135"/>
    </row>
    <row r="102" spans="3:6" s="41" customFormat="1" ht="13.5" customHeight="1" x14ac:dyDescent="0.3">
      <c r="C102" s="133"/>
      <c r="D102" s="134"/>
      <c r="E102" s="135"/>
      <c r="F102" s="135"/>
    </row>
    <row r="103" spans="3:6" s="41" customFormat="1" ht="13.5" customHeight="1" x14ac:dyDescent="0.3">
      <c r="C103" s="133"/>
      <c r="D103" s="134"/>
      <c r="E103" s="135"/>
      <c r="F103" s="135"/>
    </row>
    <row r="104" spans="3:6" s="41" customFormat="1" ht="13.5" customHeight="1" x14ac:dyDescent="0.3">
      <c r="C104" s="133"/>
      <c r="D104" s="134"/>
      <c r="E104" s="135"/>
      <c r="F104" s="135"/>
    </row>
    <row r="105" spans="3:6" s="41" customFormat="1" ht="13.5" customHeight="1" x14ac:dyDescent="0.3">
      <c r="C105" s="133"/>
      <c r="D105" s="134"/>
      <c r="E105" s="135"/>
      <c r="F105" s="135"/>
    </row>
    <row r="106" spans="3:6" s="41" customFormat="1" ht="13.5" customHeight="1" x14ac:dyDescent="0.3">
      <c r="C106" s="133"/>
      <c r="D106" s="134"/>
      <c r="E106" s="135"/>
      <c r="F106" s="135"/>
    </row>
    <row r="107" spans="3:6" s="41" customFormat="1" ht="13.5" customHeight="1" x14ac:dyDescent="0.3">
      <c r="C107" s="133"/>
      <c r="D107" s="134"/>
      <c r="E107" s="135"/>
      <c r="F107" s="135"/>
    </row>
    <row r="108" spans="3:6" s="41" customFormat="1" ht="13.5" customHeight="1" x14ac:dyDescent="0.3">
      <c r="C108" s="133"/>
      <c r="D108" s="134"/>
      <c r="E108" s="135"/>
      <c r="F108" s="135"/>
    </row>
    <row r="109" spans="3:6" s="41" customFormat="1" ht="13.5" customHeight="1" x14ac:dyDescent="0.3">
      <c r="C109" s="133"/>
      <c r="D109" s="134"/>
      <c r="E109" s="135"/>
      <c r="F109" s="135"/>
    </row>
    <row r="110" spans="3:6" s="41" customFormat="1" ht="13.5" customHeight="1" x14ac:dyDescent="0.3">
      <c r="C110" s="133"/>
      <c r="D110" s="134"/>
      <c r="E110" s="135"/>
      <c r="F110" s="135"/>
    </row>
    <row r="111" spans="3:6" s="41" customFormat="1" ht="13.5" customHeight="1" x14ac:dyDescent="0.3">
      <c r="C111" s="133"/>
      <c r="D111" s="134"/>
      <c r="E111" s="135"/>
      <c r="F111" s="135"/>
    </row>
    <row r="112" spans="3:6" s="41" customFormat="1" ht="13.5" customHeight="1" x14ac:dyDescent="0.3">
      <c r="C112" s="133"/>
      <c r="D112" s="134"/>
      <c r="E112" s="135"/>
      <c r="F112" s="135"/>
    </row>
    <row r="113" spans="3:6" s="41" customFormat="1" ht="13.5" customHeight="1" x14ac:dyDescent="0.3">
      <c r="C113" s="133"/>
      <c r="D113" s="134"/>
      <c r="E113" s="135"/>
      <c r="F113" s="135"/>
    </row>
    <row r="114" spans="3:6" s="41" customFormat="1" ht="13.5" customHeight="1" x14ac:dyDescent="0.3">
      <c r="C114" s="133"/>
      <c r="D114" s="134"/>
      <c r="E114" s="135"/>
      <c r="F114" s="135"/>
    </row>
    <row r="115" spans="3:6" s="41" customFormat="1" ht="13.5" customHeight="1" x14ac:dyDescent="0.3">
      <c r="C115" s="133"/>
      <c r="D115" s="134"/>
      <c r="E115" s="135"/>
      <c r="F115" s="135"/>
    </row>
    <row r="116" spans="3:6" s="41" customFormat="1" ht="13.5" customHeight="1" x14ac:dyDescent="0.3">
      <c r="C116" s="133"/>
      <c r="D116" s="134"/>
      <c r="E116" s="135"/>
      <c r="F116" s="135"/>
    </row>
    <row r="117" spans="3:6" s="41" customFormat="1" ht="13.5" customHeight="1" x14ac:dyDescent="0.3">
      <c r="C117" s="133"/>
      <c r="D117" s="134"/>
      <c r="E117" s="135"/>
      <c r="F117" s="135"/>
    </row>
    <row r="118" spans="3:6" s="41" customFormat="1" ht="13.5" customHeight="1" x14ac:dyDescent="0.3">
      <c r="C118" s="133"/>
      <c r="D118" s="134"/>
      <c r="E118" s="135"/>
      <c r="F118" s="135"/>
    </row>
    <row r="119" spans="3:6" s="41" customFormat="1" ht="13.5" customHeight="1" x14ac:dyDescent="0.3">
      <c r="C119" s="133"/>
      <c r="D119" s="134"/>
      <c r="E119" s="135"/>
      <c r="F119" s="135"/>
    </row>
    <row r="120" spans="3:6" s="41" customFormat="1" ht="13.5" customHeight="1" x14ac:dyDescent="0.3">
      <c r="C120" s="133"/>
      <c r="D120" s="134"/>
      <c r="E120" s="135"/>
      <c r="F120" s="135"/>
    </row>
    <row r="121" spans="3:6" s="41" customFormat="1" ht="13.5" customHeight="1" x14ac:dyDescent="0.3">
      <c r="C121" s="133"/>
      <c r="D121" s="134"/>
      <c r="E121" s="135"/>
      <c r="F121" s="135"/>
    </row>
    <row r="122" spans="3:6" s="41" customFormat="1" ht="13.5" customHeight="1" x14ac:dyDescent="0.3">
      <c r="C122" s="133"/>
      <c r="D122" s="134"/>
      <c r="E122" s="135"/>
      <c r="F122" s="135"/>
    </row>
    <row r="123" spans="3:6" s="41" customFormat="1" ht="13.5" customHeight="1" x14ac:dyDescent="0.3">
      <c r="C123" s="133"/>
      <c r="D123" s="134"/>
      <c r="E123" s="135"/>
      <c r="F123" s="135"/>
    </row>
    <row r="124" spans="3:6" s="41" customFormat="1" ht="13.5" customHeight="1" x14ac:dyDescent="0.3">
      <c r="C124" s="133"/>
      <c r="D124" s="134"/>
      <c r="E124" s="135"/>
      <c r="F124" s="135"/>
    </row>
    <row r="125" spans="3:6" s="41" customFormat="1" ht="13.5" customHeight="1" x14ac:dyDescent="0.3">
      <c r="C125" s="133"/>
      <c r="D125" s="134"/>
      <c r="E125" s="135"/>
      <c r="F125" s="135"/>
    </row>
    <row r="126" spans="3:6" s="41" customFormat="1" ht="13.5" customHeight="1" x14ac:dyDescent="0.3">
      <c r="C126" s="133"/>
      <c r="D126" s="134"/>
      <c r="E126" s="135"/>
      <c r="F126" s="135"/>
    </row>
    <row r="127" spans="3:6" s="41" customFormat="1" ht="13.5" customHeight="1" x14ac:dyDescent="0.3">
      <c r="C127" s="133"/>
      <c r="D127" s="134"/>
      <c r="E127" s="135"/>
      <c r="F127" s="135"/>
    </row>
    <row r="128" spans="3:6" s="41" customFormat="1" ht="13.5" customHeight="1" x14ac:dyDescent="0.3">
      <c r="C128" s="133"/>
      <c r="D128" s="134"/>
      <c r="E128" s="135"/>
      <c r="F128" s="135"/>
    </row>
    <row r="129" spans="3:6" s="41" customFormat="1" ht="13.5" customHeight="1" x14ac:dyDescent="0.3">
      <c r="C129" s="133"/>
      <c r="D129" s="134"/>
      <c r="E129" s="135"/>
      <c r="F129" s="135"/>
    </row>
    <row r="130" spans="3:6" s="41" customFormat="1" ht="13.5" customHeight="1" x14ac:dyDescent="0.3">
      <c r="C130" s="133"/>
      <c r="D130" s="134"/>
      <c r="E130" s="135"/>
      <c r="F130" s="135"/>
    </row>
    <row r="131" spans="3:6" s="41" customFormat="1" ht="13.5" customHeight="1" x14ac:dyDescent="0.3">
      <c r="C131" s="133"/>
      <c r="D131" s="134"/>
      <c r="E131" s="135"/>
      <c r="F131" s="135"/>
    </row>
    <row r="132" spans="3:6" s="41" customFormat="1" ht="13.5" customHeight="1" x14ac:dyDescent="0.3">
      <c r="C132" s="133"/>
      <c r="D132" s="134"/>
      <c r="E132" s="135"/>
      <c r="F132" s="135"/>
    </row>
    <row r="133" spans="3:6" s="41" customFormat="1" ht="13.5" customHeight="1" x14ac:dyDescent="0.3">
      <c r="C133" s="133"/>
      <c r="D133" s="134"/>
      <c r="E133" s="135"/>
      <c r="F133" s="135"/>
    </row>
    <row r="134" spans="3:6" s="41" customFormat="1" ht="13.5" customHeight="1" x14ac:dyDescent="0.3">
      <c r="C134" s="133"/>
      <c r="D134" s="134"/>
      <c r="E134" s="135"/>
      <c r="F134" s="135"/>
    </row>
    <row r="135" spans="3:6" s="41" customFormat="1" ht="13.5" customHeight="1" x14ac:dyDescent="0.3">
      <c r="C135" s="133"/>
      <c r="D135" s="134"/>
      <c r="E135" s="135"/>
      <c r="F135" s="135"/>
    </row>
    <row r="136" spans="3:6" s="41" customFormat="1" ht="13.5" customHeight="1" x14ac:dyDescent="0.3">
      <c r="C136" s="133"/>
      <c r="D136" s="134"/>
      <c r="E136" s="135"/>
      <c r="F136" s="135"/>
    </row>
    <row r="137" spans="3:6" s="41" customFormat="1" ht="13.5" customHeight="1" x14ac:dyDescent="0.3">
      <c r="C137" s="133"/>
      <c r="D137" s="134"/>
      <c r="E137" s="135"/>
      <c r="F137" s="135"/>
    </row>
    <row r="138" spans="3:6" s="41" customFormat="1" ht="13.5" customHeight="1" x14ac:dyDescent="0.3">
      <c r="C138" s="133"/>
      <c r="D138" s="134"/>
      <c r="E138" s="135"/>
      <c r="F138" s="135"/>
    </row>
    <row r="139" spans="3:6" s="41" customFormat="1" ht="13.5" customHeight="1" x14ac:dyDescent="0.3">
      <c r="C139" s="133"/>
      <c r="D139" s="134"/>
      <c r="E139" s="135"/>
      <c r="F139" s="135"/>
    </row>
    <row r="140" spans="3:6" s="41" customFormat="1" ht="13.5" customHeight="1" x14ac:dyDescent="0.3">
      <c r="C140" s="133"/>
      <c r="D140" s="134"/>
      <c r="E140" s="135"/>
      <c r="F140" s="135"/>
    </row>
    <row r="141" spans="3:6" s="41" customFormat="1" ht="13.5" customHeight="1" x14ac:dyDescent="0.3">
      <c r="C141" s="133"/>
      <c r="D141" s="134"/>
      <c r="E141" s="135"/>
      <c r="F141" s="135"/>
    </row>
    <row r="142" spans="3:6" s="41" customFormat="1" ht="13.5" customHeight="1" x14ac:dyDescent="0.3">
      <c r="C142" s="133"/>
      <c r="D142" s="134"/>
      <c r="E142" s="135"/>
      <c r="F142" s="135"/>
    </row>
    <row r="143" spans="3:6" s="41" customFormat="1" ht="13.5" customHeight="1" x14ac:dyDescent="0.3">
      <c r="C143" s="133"/>
      <c r="D143" s="134"/>
      <c r="E143" s="135"/>
      <c r="F143" s="135"/>
    </row>
    <row r="144" spans="3:6" s="41" customFormat="1" ht="13.5" customHeight="1" x14ac:dyDescent="0.3">
      <c r="C144" s="133"/>
      <c r="D144" s="134"/>
      <c r="E144" s="135"/>
      <c r="F144" s="135"/>
    </row>
    <row r="145" spans="3:6" s="41" customFormat="1" ht="13.5" customHeight="1" x14ac:dyDescent="0.3">
      <c r="C145" s="133"/>
      <c r="D145" s="134"/>
      <c r="E145" s="135"/>
      <c r="F145" s="135"/>
    </row>
    <row r="146" spans="3:6" s="41" customFormat="1" ht="13.5" customHeight="1" x14ac:dyDescent="0.3">
      <c r="C146" s="133"/>
      <c r="D146" s="134"/>
      <c r="E146" s="135"/>
      <c r="F146" s="135"/>
    </row>
    <row r="147" spans="3:6" s="41" customFormat="1" ht="13.5" customHeight="1" x14ac:dyDescent="0.3">
      <c r="C147" s="133"/>
      <c r="D147" s="134"/>
      <c r="E147" s="135"/>
      <c r="F147" s="135"/>
    </row>
    <row r="148" spans="3:6" s="41" customFormat="1" ht="13.5" customHeight="1" x14ac:dyDescent="0.3">
      <c r="C148" s="133"/>
      <c r="D148" s="134"/>
      <c r="E148" s="135"/>
      <c r="F148" s="135"/>
    </row>
    <row r="149" spans="3:6" s="41" customFormat="1" ht="13.5" customHeight="1" x14ac:dyDescent="0.3">
      <c r="C149" s="133"/>
      <c r="D149" s="134"/>
      <c r="E149" s="135"/>
      <c r="F149" s="135"/>
    </row>
    <row r="150" spans="3:6" s="41" customFormat="1" ht="13.5" customHeight="1" x14ac:dyDescent="0.3">
      <c r="C150" s="133"/>
      <c r="D150" s="134"/>
      <c r="E150" s="135"/>
      <c r="F150" s="135"/>
    </row>
    <row r="151" spans="3:6" s="41" customFormat="1" ht="13.5" customHeight="1" x14ac:dyDescent="0.3">
      <c r="C151" s="133"/>
      <c r="D151" s="134"/>
      <c r="E151" s="135"/>
      <c r="F151" s="135"/>
    </row>
    <row r="152" spans="3:6" s="41" customFormat="1" ht="13.5" customHeight="1" x14ac:dyDescent="0.3">
      <c r="C152" s="133"/>
      <c r="D152" s="134"/>
      <c r="E152" s="135"/>
      <c r="F152" s="135"/>
    </row>
    <row r="153" spans="3:6" s="41" customFormat="1" ht="13.5" customHeight="1" x14ac:dyDescent="0.3">
      <c r="C153" s="133"/>
      <c r="D153" s="134"/>
      <c r="E153" s="135"/>
      <c r="F153" s="135"/>
    </row>
    <row r="154" spans="3:6" s="41" customFormat="1" ht="13.5" customHeight="1" x14ac:dyDescent="0.3">
      <c r="C154" s="133"/>
      <c r="D154" s="134"/>
      <c r="E154" s="135"/>
      <c r="F154" s="135"/>
    </row>
    <row r="155" spans="3:6" s="41" customFormat="1" ht="13.5" customHeight="1" x14ac:dyDescent="0.3">
      <c r="C155" s="133"/>
      <c r="D155" s="134"/>
      <c r="E155" s="135"/>
      <c r="F155" s="135"/>
    </row>
    <row r="156" spans="3:6" s="41" customFormat="1" ht="13.5" customHeight="1" x14ac:dyDescent="0.3">
      <c r="C156" s="133"/>
      <c r="D156" s="134"/>
      <c r="E156" s="135"/>
      <c r="F156" s="135"/>
    </row>
    <row r="157" spans="3:6" s="41" customFormat="1" ht="13.5" customHeight="1" x14ac:dyDescent="0.3">
      <c r="C157" s="133"/>
      <c r="D157" s="134"/>
      <c r="E157" s="135"/>
      <c r="F157" s="135"/>
    </row>
    <row r="158" spans="3:6" s="41" customFormat="1" ht="13.5" customHeight="1" x14ac:dyDescent="0.3">
      <c r="C158" s="133"/>
      <c r="D158" s="134"/>
      <c r="E158" s="135"/>
      <c r="F158" s="135"/>
    </row>
    <row r="159" spans="3:6" s="41" customFormat="1" ht="13.5" customHeight="1" x14ac:dyDescent="0.3">
      <c r="C159" s="133"/>
      <c r="D159" s="134"/>
      <c r="E159" s="135"/>
      <c r="F159" s="135"/>
    </row>
    <row r="160" spans="3:6" s="41" customFormat="1" ht="13.5" customHeight="1" x14ac:dyDescent="0.3">
      <c r="C160" s="133"/>
      <c r="D160" s="134"/>
      <c r="E160" s="135"/>
      <c r="F160" s="135"/>
    </row>
    <row r="161" spans="3:6" s="41" customFormat="1" ht="13.5" customHeight="1" x14ac:dyDescent="0.3">
      <c r="C161" s="133"/>
      <c r="D161" s="134"/>
      <c r="E161" s="135"/>
      <c r="F161" s="135"/>
    </row>
    <row r="162" spans="3:6" s="41" customFormat="1" ht="13.5" customHeight="1" x14ac:dyDescent="0.3">
      <c r="C162" s="133"/>
      <c r="D162" s="134"/>
      <c r="E162" s="135"/>
      <c r="F162" s="135"/>
    </row>
    <row r="163" spans="3:6" s="41" customFormat="1" ht="13.5" customHeight="1" x14ac:dyDescent="0.3">
      <c r="C163" s="133"/>
      <c r="D163" s="134"/>
      <c r="E163" s="135"/>
      <c r="F163" s="135"/>
    </row>
    <row r="164" spans="3:6" s="41" customFormat="1" ht="13.5" customHeight="1" x14ac:dyDescent="0.3">
      <c r="C164" s="133"/>
      <c r="D164" s="134"/>
      <c r="E164" s="135"/>
      <c r="F164" s="135"/>
    </row>
    <row r="165" spans="3:6" s="41" customFormat="1" ht="13.5" customHeight="1" x14ac:dyDescent="0.3">
      <c r="C165" s="133"/>
      <c r="D165" s="134"/>
      <c r="E165" s="135"/>
      <c r="F165" s="135"/>
    </row>
    <row r="166" spans="3:6" s="41" customFormat="1" ht="13.5" customHeight="1" x14ac:dyDescent="0.3">
      <c r="C166" s="133"/>
      <c r="D166" s="134"/>
      <c r="E166" s="135"/>
      <c r="F166" s="135"/>
    </row>
    <row r="167" spans="3:6" s="41" customFormat="1" ht="13.5" customHeight="1" x14ac:dyDescent="0.3">
      <c r="C167" s="133"/>
      <c r="D167" s="134"/>
      <c r="E167" s="135"/>
      <c r="F167" s="135"/>
    </row>
    <row r="168" spans="3:6" s="41" customFormat="1" ht="13.5" customHeight="1" x14ac:dyDescent="0.3">
      <c r="C168" s="133"/>
      <c r="D168" s="134"/>
      <c r="E168" s="135"/>
      <c r="F168" s="135"/>
    </row>
    <row r="169" spans="3:6" s="41" customFormat="1" ht="13.5" customHeight="1" x14ac:dyDescent="0.3">
      <c r="C169" s="133"/>
      <c r="D169" s="134"/>
      <c r="E169" s="135"/>
      <c r="F169" s="135"/>
    </row>
    <row r="170" spans="3:6" s="41" customFormat="1" ht="13.5" customHeight="1" x14ac:dyDescent="0.3">
      <c r="C170" s="133"/>
      <c r="D170" s="134"/>
      <c r="E170" s="135"/>
      <c r="F170" s="135"/>
    </row>
    <row r="171" spans="3:6" s="41" customFormat="1" ht="13.5" customHeight="1" x14ac:dyDescent="0.3">
      <c r="C171" s="133"/>
      <c r="D171" s="134"/>
      <c r="E171" s="135"/>
      <c r="F171" s="135"/>
    </row>
    <row r="172" spans="3:6" s="41" customFormat="1" ht="13.5" customHeight="1" x14ac:dyDescent="0.3">
      <c r="C172" s="133"/>
      <c r="D172" s="134"/>
      <c r="E172" s="135"/>
      <c r="F172" s="135"/>
    </row>
    <row r="173" spans="3:6" s="41" customFormat="1" ht="13.5" customHeight="1" x14ac:dyDescent="0.3">
      <c r="C173" s="133"/>
      <c r="D173" s="134"/>
      <c r="E173" s="135"/>
      <c r="F173" s="135"/>
    </row>
    <row r="174" spans="3:6" s="41" customFormat="1" ht="13.5" customHeight="1" x14ac:dyDescent="0.3">
      <c r="C174" s="133"/>
      <c r="D174" s="134"/>
      <c r="E174" s="135"/>
      <c r="F174" s="135"/>
    </row>
    <row r="175" spans="3:6" s="41" customFormat="1" ht="13.5" customHeight="1" x14ac:dyDescent="0.3">
      <c r="C175" s="133"/>
      <c r="D175" s="134"/>
      <c r="E175" s="135"/>
      <c r="F175" s="135"/>
    </row>
    <row r="176" spans="3:6" s="41" customFormat="1" ht="13.5" customHeight="1" x14ac:dyDescent="0.3">
      <c r="C176" s="133"/>
      <c r="D176" s="134"/>
      <c r="E176" s="135"/>
      <c r="F176" s="135"/>
    </row>
    <row r="177" spans="3:6" s="41" customFormat="1" ht="13.5" customHeight="1" x14ac:dyDescent="0.3">
      <c r="C177" s="133"/>
      <c r="D177" s="134"/>
      <c r="E177" s="135"/>
      <c r="F177" s="135"/>
    </row>
    <row r="178" spans="3:6" s="41" customFormat="1" ht="13.5" customHeight="1" x14ac:dyDescent="0.3">
      <c r="C178" s="133"/>
      <c r="D178" s="134"/>
      <c r="E178" s="135"/>
      <c r="F178" s="135"/>
    </row>
    <row r="179" spans="3:6" s="41" customFormat="1" ht="13.5" customHeight="1" x14ac:dyDescent="0.3">
      <c r="C179" s="133"/>
      <c r="D179" s="134"/>
      <c r="E179" s="135"/>
      <c r="F179" s="135"/>
    </row>
    <row r="180" spans="3:6" s="41" customFormat="1" ht="13.5" customHeight="1" x14ac:dyDescent="0.3">
      <c r="C180" s="133"/>
      <c r="D180" s="134"/>
      <c r="E180" s="135"/>
      <c r="F180" s="135"/>
    </row>
    <row r="181" spans="3:6" s="41" customFormat="1" ht="13.5" customHeight="1" x14ac:dyDescent="0.3">
      <c r="C181" s="133"/>
      <c r="D181" s="134"/>
      <c r="E181" s="135"/>
      <c r="F181" s="135"/>
    </row>
    <row r="182" spans="3:6" s="41" customFormat="1" ht="13.5" customHeight="1" x14ac:dyDescent="0.3">
      <c r="C182" s="133"/>
      <c r="D182" s="134"/>
      <c r="E182" s="135"/>
      <c r="F182" s="135"/>
    </row>
    <row r="183" spans="3:6" s="41" customFormat="1" ht="13.5" customHeight="1" x14ac:dyDescent="0.3">
      <c r="C183" s="133"/>
      <c r="D183" s="134"/>
      <c r="E183" s="135"/>
      <c r="F183" s="135"/>
    </row>
    <row r="184" spans="3:6" s="41" customFormat="1" ht="13.5" customHeight="1" x14ac:dyDescent="0.3">
      <c r="C184" s="133"/>
      <c r="D184" s="134"/>
      <c r="E184" s="135"/>
      <c r="F184" s="135"/>
    </row>
    <row r="185" spans="3:6" s="41" customFormat="1" ht="13.5" customHeight="1" x14ac:dyDescent="0.3">
      <c r="C185" s="133"/>
      <c r="D185" s="134"/>
      <c r="E185" s="135"/>
      <c r="F185" s="135"/>
    </row>
    <row r="186" spans="3:6" s="41" customFormat="1" ht="13.5" customHeight="1" x14ac:dyDescent="0.3">
      <c r="C186" s="133"/>
      <c r="D186" s="134"/>
      <c r="E186" s="135"/>
      <c r="F186" s="135"/>
    </row>
    <row r="187" spans="3:6" s="41" customFormat="1" ht="13.5" customHeight="1" x14ac:dyDescent="0.3">
      <c r="C187" s="133"/>
      <c r="D187" s="134"/>
      <c r="E187" s="135"/>
      <c r="F187" s="135"/>
    </row>
    <row r="188" spans="3:6" s="41" customFormat="1" ht="13.5" customHeight="1" x14ac:dyDescent="0.3">
      <c r="C188" s="133"/>
      <c r="D188" s="134"/>
      <c r="E188" s="135"/>
      <c r="F188" s="135"/>
    </row>
    <row r="189" spans="3:6" s="41" customFormat="1" ht="13.5" customHeight="1" x14ac:dyDescent="0.3">
      <c r="C189" s="133"/>
      <c r="D189" s="134"/>
      <c r="E189" s="135"/>
      <c r="F189" s="135"/>
    </row>
    <row r="190" spans="3:6" s="41" customFormat="1" ht="13.5" customHeight="1" x14ac:dyDescent="0.3">
      <c r="C190" s="133"/>
      <c r="D190" s="134"/>
      <c r="E190" s="135"/>
      <c r="F190" s="135"/>
    </row>
    <row r="191" spans="3:6" s="41" customFormat="1" ht="13.5" customHeight="1" x14ac:dyDescent="0.3">
      <c r="C191" s="133"/>
      <c r="D191" s="134"/>
      <c r="E191" s="135"/>
      <c r="F191" s="135"/>
    </row>
    <row r="192" spans="3:6" s="41" customFormat="1" ht="13.5" customHeight="1" x14ac:dyDescent="0.3">
      <c r="C192" s="133"/>
      <c r="D192" s="134"/>
      <c r="E192" s="135"/>
      <c r="F192" s="135"/>
    </row>
    <row r="193" spans="3:6" s="41" customFormat="1" ht="13.5" customHeight="1" x14ac:dyDescent="0.3">
      <c r="C193" s="133"/>
      <c r="D193" s="134"/>
      <c r="E193" s="135"/>
      <c r="F193" s="135"/>
    </row>
    <row r="194" spans="3:6" s="41" customFormat="1" ht="13.5" customHeight="1" x14ac:dyDescent="0.3">
      <c r="C194" s="133"/>
      <c r="D194" s="134"/>
      <c r="E194" s="135"/>
      <c r="F194" s="135"/>
    </row>
    <row r="195" spans="3:6" s="41" customFormat="1" ht="13.5" customHeight="1" x14ac:dyDescent="0.3">
      <c r="C195" s="133"/>
      <c r="D195" s="134"/>
      <c r="E195" s="135"/>
      <c r="F195" s="135"/>
    </row>
    <row r="196" spans="3:6" s="41" customFormat="1" ht="13.5" customHeight="1" x14ac:dyDescent="0.3">
      <c r="C196" s="133"/>
      <c r="D196" s="134"/>
      <c r="E196" s="135"/>
      <c r="F196" s="135"/>
    </row>
    <row r="197" spans="3:6" s="41" customFormat="1" ht="13.5" customHeight="1" x14ac:dyDescent="0.3">
      <c r="C197" s="133"/>
      <c r="D197" s="134"/>
      <c r="E197" s="135"/>
      <c r="F197" s="135"/>
    </row>
    <row r="198" spans="3:6" s="41" customFormat="1" ht="13.5" customHeight="1" x14ac:dyDescent="0.3">
      <c r="C198" s="133"/>
      <c r="D198" s="134"/>
      <c r="E198" s="135"/>
      <c r="F198" s="135"/>
    </row>
    <row r="199" spans="3:6" s="41" customFormat="1" ht="13.5" customHeight="1" x14ac:dyDescent="0.3">
      <c r="C199" s="133"/>
      <c r="D199" s="134"/>
      <c r="E199" s="135"/>
      <c r="F199" s="135"/>
    </row>
    <row r="200" spans="3:6" s="41" customFormat="1" ht="13.5" customHeight="1" x14ac:dyDescent="0.3">
      <c r="C200" s="133"/>
      <c r="D200" s="134"/>
      <c r="E200" s="135"/>
      <c r="F200" s="135"/>
    </row>
    <row r="201" spans="3:6" s="41" customFormat="1" ht="13.5" customHeight="1" x14ac:dyDescent="0.3">
      <c r="C201" s="133"/>
      <c r="D201" s="134"/>
      <c r="E201" s="135"/>
      <c r="F201" s="135"/>
    </row>
    <row r="202" spans="3:6" s="41" customFormat="1" ht="13.5" customHeight="1" x14ac:dyDescent="0.3">
      <c r="C202" s="133"/>
      <c r="D202" s="134"/>
      <c r="E202" s="135"/>
      <c r="F202" s="135"/>
    </row>
    <row r="203" spans="3:6" s="41" customFormat="1" ht="13.5" customHeight="1" x14ac:dyDescent="0.3">
      <c r="C203" s="133"/>
      <c r="D203" s="134"/>
      <c r="E203" s="135"/>
      <c r="F203" s="135"/>
    </row>
    <row r="204" spans="3:6" s="41" customFormat="1" ht="13.5" customHeight="1" x14ac:dyDescent="0.3">
      <c r="C204" s="133"/>
      <c r="D204" s="134"/>
      <c r="E204" s="135"/>
      <c r="F204" s="135"/>
    </row>
    <row r="205" spans="3:6" s="41" customFormat="1" ht="13.5" customHeight="1" x14ac:dyDescent="0.3">
      <c r="C205" s="133"/>
      <c r="D205" s="134"/>
      <c r="E205" s="135"/>
      <c r="F205" s="135"/>
    </row>
    <row r="206" spans="3:6" s="41" customFormat="1" ht="13.5" customHeight="1" x14ac:dyDescent="0.3">
      <c r="C206" s="133"/>
      <c r="D206" s="134"/>
      <c r="E206" s="135"/>
      <c r="F206" s="135"/>
    </row>
    <row r="207" spans="3:6" s="41" customFormat="1" ht="13.5" customHeight="1" x14ac:dyDescent="0.3">
      <c r="C207" s="133"/>
      <c r="D207" s="134"/>
      <c r="E207" s="135"/>
      <c r="F207" s="135"/>
    </row>
    <row r="208" spans="3:6" s="41" customFormat="1" ht="13.5" customHeight="1" x14ac:dyDescent="0.3">
      <c r="C208" s="133"/>
      <c r="D208" s="134"/>
      <c r="E208" s="135"/>
      <c r="F208" s="135"/>
    </row>
    <row r="209" spans="3:6" s="41" customFormat="1" ht="13.5" customHeight="1" x14ac:dyDescent="0.3">
      <c r="C209" s="133"/>
      <c r="D209" s="134"/>
      <c r="E209" s="135"/>
      <c r="F209" s="135"/>
    </row>
    <row r="210" spans="3:6" s="41" customFormat="1" ht="13.5" customHeight="1" x14ac:dyDescent="0.3">
      <c r="C210" s="133"/>
      <c r="D210" s="134"/>
      <c r="E210" s="135"/>
      <c r="F210" s="135"/>
    </row>
    <row r="211" spans="3:6" s="41" customFormat="1" ht="13.5" customHeight="1" x14ac:dyDescent="0.3">
      <c r="C211" s="133"/>
      <c r="D211" s="134"/>
      <c r="E211" s="135"/>
      <c r="F211" s="135"/>
    </row>
    <row r="212" spans="3:6" s="41" customFormat="1" ht="13.5" customHeight="1" x14ac:dyDescent="0.3">
      <c r="C212" s="133"/>
      <c r="D212" s="134"/>
      <c r="E212" s="135"/>
      <c r="F212" s="135"/>
    </row>
    <row r="213" spans="3:6" s="41" customFormat="1" ht="13.5" customHeight="1" x14ac:dyDescent="0.3">
      <c r="C213" s="133"/>
      <c r="D213" s="134"/>
      <c r="E213" s="135"/>
      <c r="F213" s="135"/>
    </row>
    <row r="214" spans="3:6" s="41" customFormat="1" ht="13.5" customHeight="1" x14ac:dyDescent="0.3">
      <c r="C214" s="133"/>
      <c r="D214" s="134"/>
      <c r="E214" s="135"/>
      <c r="F214" s="135"/>
    </row>
    <row r="215" spans="3:6" s="41" customFormat="1" ht="13.5" customHeight="1" x14ac:dyDescent="0.3">
      <c r="C215" s="133"/>
      <c r="D215" s="134"/>
      <c r="E215" s="135"/>
      <c r="F215" s="135"/>
    </row>
    <row r="216" spans="3:6" s="41" customFormat="1" ht="13.5" customHeight="1" x14ac:dyDescent="0.3">
      <c r="C216" s="133"/>
      <c r="D216" s="134"/>
      <c r="E216" s="135"/>
      <c r="F216" s="135"/>
    </row>
    <row r="217" spans="3:6" s="41" customFormat="1" ht="13.5" customHeight="1" x14ac:dyDescent="0.3">
      <c r="C217" s="133"/>
      <c r="D217" s="134"/>
      <c r="E217" s="135"/>
      <c r="F217" s="135"/>
    </row>
    <row r="218" spans="3:6" s="41" customFormat="1" ht="13.5" customHeight="1" x14ac:dyDescent="0.3">
      <c r="C218" s="133"/>
      <c r="D218" s="134"/>
      <c r="E218" s="135"/>
      <c r="F218" s="135"/>
    </row>
    <row r="219" spans="3:6" s="41" customFormat="1" ht="13.5" customHeight="1" x14ac:dyDescent="0.3">
      <c r="C219" s="133"/>
      <c r="D219" s="134"/>
      <c r="E219" s="135"/>
      <c r="F219" s="135"/>
    </row>
    <row r="220" spans="3:6" s="41" customFormat="1" ht="13.5" customHeight="1" x14ac:dyDescent="0.3">
      <c r="C220" s="133"/>
      <c r="D220" s="134"/>
      <c r="E220" s="135"/>
      <c r="F220" s="135"/>
    </row>
    <row r="221" spans="3:6" s="41" customFormat="1" ht="13.5" customHeight="1" x14ac:dyDescent="0.3">
      <c r="C221" s="133"/>
      <c r="D221" s="134"/>
      <c r="E221" s="135"/>
      <c r="F221" s="135"/>
    </row>
    <row r="222" spans="3:6" s="41" customFormat="1" ht="13.5" customHeight="1" x14ac:dyDescent="0.3">
      <c r="C222" s="133"/>
      <c r="D222" s="134"/>
      <c r="E222" s="135"/>
      <c r="F222" s="135"/>
    </row>
    <row r="223" spans="3:6" s="41" customFormat="1" ht="13.5" customHeight="1" x14ac:dyDescent="0.3">
      <c r="C223" s="133"/>
      <c r="D223" s="134"/>
      <c r="E223" s="135"/>
      <c r="F223" s="135"/>
    </row>
    <row r="224" spans="3:6" s="41" customFormat="1" ht="13.5" customHeight="1" x14ac:dyDescent="0.3">
      <c r="C224" s="133"/>
      <c r="D224" s="134"/>
      <c r="E224" s="135"/>
      <c r="F224" s="135"/>
    </row>
    <row r="225" spans="3:6" s="41" customFormat="1" ht="13.5" customHeight="1" x14ac:dyDescent="0.3">
      <c r="C225" s="133"/>
      <c r="D225" s="134"/>
      <c r="E225" s="135"/>
      <c r="F225" s="135"/>
    </row>
    <row r="226" spans="3:6" s="41" customFormat="1" ht="13.5" customHeight="1" x14ac:dyDescent="0.3">
      <c r="C226" s="133"/>
      <c r="D226" s="134"/>
      <c r="E226" s="135"/>
      <c r="F226" s="135"/>
    </row>
    <row r="227" spans="3:6" s="41" customFormat="1" ht="13.5" customHeight="1" x14ac:dyDescent="0.3">
      <c r="C227" s="133"/>
      <c r="D227" s="134"/>
      <c r="E227" s="135"/>
      <c r="F227" s="135"/>
    </row>
    <row r="228" spans="3:6" s="41" customFormat="1" ht="13.5" customHeight="1" x14ac:dyDescent="0.3">
      <c r="C228" s="133"/>
      <c r="D228" s="134"/>
      <c r="E228" s="135"/>
      <c r="F228" s="135"/>
    </row>
    <row r="229" spans="3:6" s="41" customFormat="1" ht="13.5" customHeight="1" x14ac:dyDescent="0.3">
      <c r="C229" s="133"/>
      <c r="D229" s="134"/>
      <c r="E229" s="135"/>
      <c r="F229" s="135"/>
    </row>
    <row r="230" spans="3:6" s="41" customFormat="1" ht="13.5" customHeight="1" x14ac:dyDescent="0.3">
      <c r="C230" s="133"/>
      <c r="D230" s="134"/>
      <c r="E230" s="135"/>
      <c r="F230" s="135"/>
    </row>
    <row r="231" spans="3:6" s="41" customFormat="1" ht="13.5" customHeight="1" x14ac:dyDescent="0.3">
      <c r="C231" s="133"/>
      <c r="D231" s="134"/>
      <c r="E231" s="135"/>
      <c r="F231" s="135"/>
    </row>
    <row r="232" spans="3:6" s="41" customFormat="1" ht="13.5" customHeight="1" x14ac:dyDescent="0.3">
      <c r="C232" s="133"/>
      <c r="D232" s="134"/>
      <c r="E232" s="135"/>
      <c r="F232" s="135"/>
    </row>
    <row r="233" spans="3:6" s="41" customFormat="1" ht="13.5" customHeight="1" x14ac:dyDescent="0.3">
      <c r="C233" s="133"/>
      <c r="D233" s="134"/>
      <c r="E233" s="135"/>
      <c r="F233" s="135"/>
    </row>
    <row r="234" spans="3:6" s="41" customFormat="1" ht="13.5" customHeight="1" x14ac:dyDescent="0.3">
      <c r="C234" s="133"/>
      <c r="D234" s="134"/>
      <c r="E234" s="135"/>
      <c r="F234" s="135"/>
    </row>
    <row r="235" spans="3:6" s="41" customFormat="1" ht="13.5" customHeight="1" x14ac:dyDescent="0.3">
      <c r="C235" s="133"/>
      <c r="D235" s="134"/>
      <c r="E235" s="135"/>
      <c r="F235" s="135"/>
    </row>
    <row r="236" spans="3:6" s="41" customFormat="1" ht="13.5" customHeight="1" x14ac:dyDescent="0.3">
      <c r="C236" s="133"/>
      <c r="D236" s="134"/>
      <c r="E236" s="135"/>
      <c r="F236" s="135"/>
    </row>
    <row r="237" spans="3:6" s="41" customFormat="1" ht="13.5" customHeight="1" x14ac:dyDescent="0.3">
      <c r="C237" s="133"/>
      <c r="D237" s="134"/>
      <c r="E237" s="135"/>
      <c r="F237" s="135"/>
    </row>
    <row r="238" spans="3:6" s="41" customFormat="1" ht="13.5" customHeight="1" x14ac:dyDescent="0.3">
      <c r="C238" s="133"/>
      <c r="D238" s="134"/>
      <c r="E238" s="135"/>
      <c r="F238" s="135"/>
    </row>
    <row r="239" spans="3:6" s="41" customFormat="1" ht="13.5" customHeight="1" x14ac:dyDescent="0.3">
      <c r="C239" s="133"/>
      <c r="D239" s="134"/>
      <c r="E239" s="135"/>
      <c r="F239" s="135"/>
    </row>
    <row r="240" spans="3:6" s="41" customFormat="1" ht="13.5" customHeight="1" x14ac:dyDescent="0.3">
      <c r="C240" s="133"/>
      <c r="D240" s="134"/>
      <c r="E240" s="135"/>
      <c r="F240" s="135"/>
    </row>
    <row r="241" spans="3:6" s="41" customFormat="1" ht="13.5" customHeight="1" x14ac:dyDescent="0.3">
      <c r="C241" s="133"/>
      <c r="D241" s="134"/>
      <c r="E241" s="135"/>
      <c r="F241" s="135"/>
    </row>
    <row r="242" spans="3:6" s="41" customFormat="1" ht="13.5" customHeight="1" x14ac:dyDescent="0.3">
      <c r="C242" s="133"/>
      <c r="D242" s="134"/>
      <c r="E242" s="135"/>
      <c r="F242" s="135"/>
    </row>
    <row r="243" spans="3:6" s="41" customFormat="1" ht="13.5" customHeight="1" x14ac:dyDescent="0.3">
      <c r="C243" s="133"/>
      <c r="D243" s="134"/>
      <c r="E243" s="135"/>
      <c r="F243" s="135"/>
    </row>
    <row r="244" spans="3:6" s="41" customFormat="1" ht="13.5" customHeight="1" x14ac:dyDescent="0.3">
      <c r="C244" s="133"/>
      <c r="D244" s="134"/>
      <c r="E244" s="135"/>
      <c r="F244" s="135"/>
    </row>
    <row r="245" spans="3:6" s="41" customFormat="1" ht="13.5" customHeight="1" x14ac:dyDescent="0.3">
      <c r="C245" s="133"/>
      <c r="D245" s="134"/>
      <c r="E245" s="135"/>
      <c r="F245" s="135"/>
    </row>
    <row r="246" spans="3:6" s="41" customFormat="1" ht="13.5" customHeight="1" x14ac:dyDescent="0.3">
      <c r="C246" s="133"/>
      <c r="D246" s="134"/>
      <c r="E246" s="135"/>
      <c r="F246" s="135"/>
    </row>
    <row r="247" spans="3:6" s="41" customFormat="1" ht="13.5" customHeight="1" x14ac:dyDescent="0.3">
      <c r="C247" s="133"/>
      <c r="D247" s="134"/>
      <c r="E247" s="135"/>
      <c r="F247" s="135"/>
    </row>
    <row r="248" spans="3:6" s="41" customFormat="1" ht="13.5" customHeight="1" x14ac:dyDescent="0.3">
      <c r="C248" s="133"/>
      <c r="D248" s="134"/>
      <c r="E248" s="135"/>
      <c r="F248" s="135"/>
    </row>
    <row r="249" spans="3:6" s="41" customFormat="1" ht="13.5" customHeight="1" x14ac:dyDescent="0.3">
      <c r="C249" s="133"/>
      <c r="D249" s="134"/>
      <c r="E249" s="135"/>
      <c r="F249" s="135"/>
    </row>
    <row r="250" spans="3:6" s="41" customFormat="1" ht="13.5" customHeight="1" x14ac:dyDescent="0.3">
      <c r="C250" s="133"/>
      <c r="D250" s="134"/>
      <c r="E250" s="135"/>
      <c r="F250" s="135"/>
    </row>
    <row r="251" spans="3:6" s="41" customFormat="1" ht="13.5" customHeight="1" x14ac:dyDescent="0.3">
      <c r="C251" s="133"/>
      <c r="D251" s="134"/>
      <c r="E251" s="135"/>
      <c r="F251" s="135"/>
    </row>
    <row r="252" spans="3:6" s="41" customFormat="1" ht="13.5" customHeight="1" x14ac:dyDescent="0.3">
      <c r="C252" s="133"/>
      <c r="D252" s="134"/>
      <c r="E252" s="135"/>
      <c r="F252" s="135"/>
    </row>
    <row r="253" spans="3:6" s="41" customFormat="1" ht="13.5" customHeight="1" x14ac:dyDescent="0.3">
      <c r="C253" s="133"/>
      <c r="D253" s="134"/>
      <c r="E253" s="135"/>
      <c r="F253" s="135"/>
    </row>
    <row r="254" spans="3:6" s="41" customFormat="1" ht="13.5" customHeight="1" x14ac:dyDescent="0.3">
      <c r="C254" s="133"/>
      <c r="D254" s="134"/>
      <c r="E254" s="135"/>
      <c r="F254" s="135"/>
    </row>
    <row r="255" spans="3:6" s="41" customFormat="1" ht="13.5" customHeight="1" x14ac:dyDescent="0.3">
      <c r="C255" s="133"/>
      <c r="D255" s="134"/>
      <c r="E255" s="135"/>
      <c r="F255" s="135"/>
    </row>
    <row r="256" spans="3:6" s="41" customFormat="1" ht="13.5" customHeight="1" x14ac:dyDescent="0.3">
      <c r="C256" s="133"/>
      <c r="D256" s="134"/>
      <c r="E256" s="135"/>
      <c r="F256" s="135"/>
    </row>
    <row r="257" spans="3:6" s="41" customFormat="1" ht="13.5" customHeight="1" x14ac:dyDescent="0.3">
      <c r="C257" s="133"/>
      <c r="D257" s="134"/>
      <c r="E257" s="135"/>
      <c r="F257" s="135"/>
    </row>
    <row r="258" spans="3:6" s="41" customFormat="1" ht="13.5" customHeight="1" x14ac:dyDescent="0.3">
      <c r="C258" s="133"/>
      <c r="D258" s="134"/>
      <c r="E258" s="135"/>
      <c r="F258" s="135"/>
    </row>
    <row r="259" spans="3:6" s="41" customFormat="1" ht="13.5" customHeight="1" x14ac:dyDescent="0.3">
      <c r="C259" s="133"/>
      <c r="D259" s="134"/>
      <c r="E259" s="135"/>
      <c r="F259" s="135"/>
    </row>
    <row r="260" spans="3:6" s="41" customFormat="1" ht="13.5" customHeight="1" x14ac:dyDescent="0.3">
      <c r="C260" s="133"/>
      <c r="D260" s="134"/>
      <c r="E260" s="135"/>
      <c r="F260" s="135"/>
    </row>
    <row r="261" spans="3:6" s="41" customFormat="1" ht="13.5" customHeight="1" x14ac:dyDescent="0.3">
      <c r="C261" s="133"/>
      <c r="D261" s="134"/>
      <c r="E261" s="135"/>
      <c r="F261" s="135"/>
    </row>
    <row r="262" spans="3:6" s="41" customFormat="1" ht="13.5" customHeight="1" x14ac:dyDescent="0.3">
      <c r="C262" s="133"/>
      <c r="D262" s="134"/>
      <c r="E262" s="135"/>
      <c r="F262" s="135"/>
    </row>
    <row r="263" spans="3:6" s="41" customFormat="1" ht="13.5" customHeight="1" x14ac:dyDescent="0.3">
      <c r="C263" s="133"/>
      <c r="D263" s="134"/>
      <c r="E263" s="135"/>
      <c r="F263" s="135"/>
    </row>
    <row r="264" spans="3:6" s="41" customFormat="1" ht="13.5" customHeight="1" x14ac:dyDescent="0.3">
      <c r="C264" s="133"/>
      <c r="D264" s="134"/>
      <c r="E264" s="135"/>
      <c r="F264" s="135"/>
    </row>
    <row r="265" spans="3:6" s="41" customFormat="1" ht="13.5" customHeight="1" x14ac:dyDescent="0.3">
      <c r="C265" s="133"/>
      <c r="D265" s="134"/>
      <c r="E265" s="135"/>
      <c r="F265" s="135"/>
    </row>
    <row r="266" spans="3:6" s="41" customFormat="1" ht="13.5" customHeight="1" x14ac:dyDescent="0.3">
      <c r="C266" s="133"/>
      <c r="D266" s="134"/>
      <c r="E266" s="135"/>
      <c r="F266" s="135"/>
    </row>
    <row r="267" spans="3:6" s="41" customFormat="1" ht="13.5" customHeight="1" x14ac:dyDescent="0.3">
      <c r="C267" s="133"/>
      <c r="D267" s="134"/>
      <c r="E267" s="135"/>
      <c r="F267" s="135"/>
    </row>
    <row r="268" spans="3:6" s="41" customFormat="1" ht="13.5" customHeight="1" x14ac:dyDescent="0.3">
      <c r="C268" s="133"/>
      <c r="D268" s="134"/>
      <c r="E268" s="135"/>
      <c r="F268" s="135"/>
    </row>
    <row r="269" spans="3:6" s="41" customFormat="1" ht="13.5" customHeight="1" x14ac:dyDescent="0.3">
      <c r="C269" s="133"/>
      <c r="D269" s="134"/>
      <c r="E269" s="135"/>
      <c r="F269" s="135"/>
    </row>
    <row r="270" spans="3:6" s="41" customFormat="1" ht="13.5" customHeight="1" x14ac:dyDescent="0.3">
      <c r="C270" s="133"/>
      <c r="D270" s="134"/>
      <c r="E270" s="135"/>
      <c r="F270" s="135"/>
    </row>
    <row r="271" spans="3:6" s="41" customFormat="1" ht="13.5" customHeight="1" x14ac:dyDescent="0.3">
      <c r="C271" s="133"/>
      <c r="D271" s="134"/>
      <c r="E271" s="135"/>
      <c r="F271" s="135"/>
    </row>
    <row r="272" spans="3:6" s="41" customFormat="1" ht="13.5" customHeight="1" x14ac:dyDescent="0.3">
      <c r="C272" s="133"/>
      <c r="D272" s="134"/>
      <c r="E272" s="135"/>
      <c r="F272" s="135"/>
    </row>
    <row r="273" spans="3:6" s="41" customFormat="1" ht="13.5" customHeight="1" x14ac:dyDescent="0.3">
      <c r="C273" s="133"/>
      <c r="D273" s="134"/>
      <c r="E273" s="135"/>
      <c r="F273" s="135"/>
    </row>
    <row r="274" spans="3:6" s="41" customFormat="1" ht="13.5" customHeight="1" x14ac:dyDescent="0.3">
      <c r="C274" s="133"/>
      <c r="D274" s="134"/>
      <c r="E274" s="135"/>
      <c r="F274" s="135"/>
    </row>
    <row r="275" spans="3:6" s="41" customFormat="1" ht="13.5" customHeight="1" x14ac:dyDescent="0.3">
      <c r="C275" s="133"/>
      <c r="D275" s="134"/>
      <c r="E275" s="135"/>
      <c r="F275" s="135"/>
    </row>
    <row r="276" spans="3:6" s="41" customFormat="1" ht="13.5" customHeight="1" x14ac:dyDescent="0.3">
      <c r="C276" s="133"/>
      <c r="D276" s="134"/>
      <c r="E276" s="135"/>
      <c r="F276" s="135"/>
    </row>
    <row r="277" spans="3:6" s="41" customFormat="1" ht="13.5" customHeight="1" x14ac:dyDescent="0.3">
      <c r="C277" s="133"/>
      <c r="D277" s="134"/>
      <c r="E277" s="135"/>
      <c r="F277" s="135"/>
    </row>
    <row r="278" spans="3:6" s="41" customFormat="1" ht="13.5" customHeight="1" x14ac:dyDescent="0.3">
      <c r="C278" s="133"/>
      <c r="D278" s="134"/>
      <c r="E278" s="135"/>
      <c r="F278" s="135"/>
    </row>
    <row r="279" spans="3:6" s="41" customFormat="1" ht="13.5" customHeight="1" x14ac:dyDescent="0.3">
      <c r="C279" s="133"/>
      <c r="D279" s="134"/>
      <c r="E279" s="135"/>
      <c r="F279" s="135"/>
    </row>
    <row r="280" spans="3:6" s="41" customFormat="1" ht="13.5" customHeight="1" x14ac:dyDescent="0.3">
      <c r="C280" s="133"/>
      <c r="D280" s="134"/>
      <c r="E280" s="135"/>
      <c r="F280" s="135"/>
    </row>
    <row r="281" spans="3:6" s="41" customFormat="1" ht="13.5" customHeight="1" x14ac:dyDescent="0.3">
      <c r="C281" s="133"/>
      <c r="D281" s="134"/>
      <c r="E281" s="135"/>
      <c r="F281" s="135"/>
    </row>
    <row r="282" spans="3:6" s="41" customFormat="1" ht="13.5" customHeight="1" x14ac:dyDescent="0.3">
      <c r="C282" s="133"/>
      <c r="D282" s="134"/>
      <c r="E282" s="135"/>
      <c r="F282" s="135"/>
    </row>
    <row r="283" spans="3:6" s="41" customFormat="1" ht="13.5" customHeight="1" x14ac:dyDescent="0.3">
      <c r="C283" s="133"/>
      <c r="D283" s="134"/>
      <c r="E283" s="135"/>
      <c r="F283" s="135"/>
    </row>
    <row r="284" spans="3:6" s="41" customFormat="1" ht="13.5" customHeight="1" x14ac:dyDescent="0.3">
      <c r="C284" s="133"/>
      <c r="D284" s="134"/>
      <c r="E284" s="135"/>
      <c r="F284" s="135"/>
    </row>
    <row r="285" spans="3:6" s="41" customFormat="1" ht="13.5" customHeight="1" x14ac:dyDescent="0.3">
      <c r="C285" s="133"/>
      <c r="D285" s="134"/>
      <c r="E285" s="135"/>
      <c r="F285" s="135"/>
    </row>
    <row r="286" spans="3:6" s="41" customFormat="1" ht="13.5" customHeight="1" x14ac:dyDescent="0.3">
      <c r="C286" s="133"/>
      <c r="D286" s="134"/>
      <c r="E286" s="135"/>
      <c r="F286" s="135"/>
    </row>
    <row r="287" spans="3:6" s="41" customFormat="1" ht="13.5" customHeight="1" x14ac:dyDescent="0.3">
      <c r="C287" s="133"/>
      <c r="D287" s="134"/>
      <c r="E287" s="135"/>
      <c r="F287" s="135"/>
    </row>
    <row r="288" spans="3:6" s="41" customFormat="1" ht="13.5" customHeight="1" x14ac:dyDescent="0.3">
      <c r="C288" s="133"/>
      <c r="D288" s="134"/>
      <c r="E288" s="135"/>
      <c r="F288" s="135"/>
    </row>
    <row r="289" spans="3:6" s="41" customFormat="1" ht="13.5" customHeight="1" x14ac:dyDescent="0.3">
      <c r="C289" s="133"/>
      <c r="D289" s="134"/>
      <c r="E289" s="135"/>
      <c r="F289" s="135"/>
    </row>
    <row r="290" spans="3:6" s="41" customFormat="1" ht="13.5" customHeight="1" x14ac:dyDescent="0.3">
      <c r="C290" s="133"/>
      <c r="D290" s="134"/>
      <c r="E290" s="135"/>
      <c r="F290" s="135"/>
    </row>
    <row r="291" spans="3:6" s="41" customFormat="1" ht="13.5" customHeight="1" x14ac:dyDescent="0.3">
      <c r="C291" s="133"/>
      <c r="D291" s="134"/>
      <c r="E291" s="135"/>
      <c r="F291" s="135"/>
    </row>
    <row r="292" spans="3:6" s="41" customFormat="1" ht="13.5" customHeight="1" x14ac:dyDescent="0.3">
      <c r="C292" s="133"/>
      <c r="D292" s="134"/>
      <c r="E292" s="135"/>
      <c r="F292" s="135"/>
    </row>
    <row r="293" spans="3:6" s="41" customFormat="1" ht="13.5" customHeight="1" x14ac:dyDescent="0.3">
      <c r="C293" s="133"/>
      <c r="D293" s="134"/>
      <c r="E293" s="135"/>
      <c r="F293" s="135"/>
    </row>
    <row r="294" spans="3:6" s="41" customFormat="1" ht="13.5" customHeight="1" x14ac:dyDescent="0.3">
      <c r="C294" s="133"/>
      <c r="D294" s="134"/>
      <c r="E294" s="135"/>
      <c r="F294" s="135"/>
    </row>
    <row r="295" spans="3:6" s="41" customFormat="1" ht="13.5" customHeight="1" x14ac:dyDescent="0.3">
      <c r="C295" s="133"/>
      <c r="D295" s="134"/>
      <c r="E295" s="135"/>
      <c r="F295" s="135"/>
    </row>
    <row r="296" spans="3:6" s="41" customFormat="1" ht="13.5" customHeight="1" x14ac:dyDescent="0.3">
      <c r="C296" s="133"/>
      <c r="D296" s="134"/>
      <c r="E296" s="135"/>
      <c r="F296" s="135"/>
    </row>
    <row r="297" spans="3:6" s="41" customFormat="1" ht="13.5" customHeight="1" x14ac:dyDescent="0.3">
      <c r="C297" s="133"/>
      <c r="D297" s="134"/>
      <c r="E297" s="135"/>
      <c r="F297" s="135"/>
    </row>
    <row r="298" spans="3:6" s="41" customFormat="1" ht="13.5" customHeight="1" x14ac:dyDescent="0.3">
      <c r="C298" s="133"/>
      <c r="D298" s="134"/>
      <c r="E298" s="135"/>
      <c r="F298" s="135"/>
    </row>
    <row r="299" spans="3:6" s="41" customFormat="1" ht="13.5" customHeight="1" x14ac:dyDescent="0.3">
      <c r="C299" s="133"/>
      <c r="D299" s="134"/>
      <c r="E299" s="135"/>
      <c r="F299" s="135"/>
    </row>
    <row r="300" spans="3:6" s="41" customFormat="1" ht="13.5" customHeight="1" x14ac:dyDescent="0.3">
      <c r="C300" s="133"/>
      <c r="D300" s="134"/>
      <c r="E300" s="135"/>
      <c r="F300" s="135"/>
    </row>
    <row r="301" spans="3:6" s="41" customFormat="1" ht="13.5" customHeight="1" x14ac:dyDescent="0.3">
      <c r="C301" s="133"/>
      <c r="D301" s="134"/>
      <c r="E301" s="135"/>
      <c r="F301" s="135"/>
    </row>
    <row r="302" spans="3:6" s="41" customFormat="1" ht="13.5" customHeight="1" x14ac:dyDescent="0.3">
      <c r="C302" s="133"/>
      <c r="D302" s="134"/>
      <c r="E302" s="135"/>
      <c r="F302" s="135"/>
    </row>
    <row r="303" spans="3:6" s="41" customFormat="1" ht="13.5" customHeight="1" x14ac:dyDescent="0.3">
      <c r="C303" s="133"/>
      <c r="D303" s="134"/>
      <c r="E303" s="135"/>
      <c r="F303" s="135"/>
    </row>
    <row r="304" spans="3:6" s="41" customFormat="1" ht="13.5" customHeight="1" x14ac:dyDescent="0.3">
      <c r="C304" s="133"/>
      <c r="D304" s="134"/>
      <c r="E304" s="135"/>
      <c r="F304" s="135"/>
    </row>
    <row r="305" spans="3:6" s="41" customFormat="1" ht="13.5" customHeight="1" x14ac:dyDescent="0.3">
      <c r="C305" s="133"/>
      <c r="D305" s="134"/>
      <c r="E305" s="135"/>
      <c r="F305" s="135"/>
    </row>
    <row r="306" spans="3:6" s="41" customFormat="1" ht="13.5" customHeight="1" x14ac:dyDescent="0.3">
      <c r="C306" s="133"/>
      <c r="D306" s="134"/>
      <c r="E306" s="135"/>
      <c r="F306" s="135"/>
    </row>
    <row r="307" spans="3:6" s="41" customFormat="1" ht="13.5" customHeight="1" x14ac:dyDescent="0.3">
      <c r="C307" s="133"/>
      <c r="D307" s="134"/>
      <c r="E307" s="135"/>
      <c r="F307" s="135"/>
    </row>
    <row r="308" spans="3:6" s="41" customFormat="1" ht="13.5" customHeight="1" x14ac:dyDescent="0.3">
      <c r="C308" s="133"/>
      <c r="D308" s="134"/>
      <c r="E308" s="135"/>
      <c r="F308" s="135"/>
    </row>
    <row r="309" spans="3:6" s="41" customFormat="1" ht="13.5" customHeight="1" x14ac:dyDescent="0.3">
      <c r="C309" s="133"/>
      <c r="D309" s="134"/>
      <c r="E309" s="135"/>
      <c r="F309" s="135"/>
    </row>
    <row r="310" spans="3:6" s="41" customFormat="1" ht="13.5" customHeight="1" x14ac:dyDescent="0.3">
      <c r="C310" s="133"/>
      <c r="D310" s="134"/>
      <c r="E310" s="135"/>
      <c r="F310" s="135"/>
    </row>
    <row r="311" spans="3:6" s="41" customFormat="1" ht="13.5" customHeight="1" x14ac:dyDescent="0.3">
      <c r="C311" s="133"/>
      <c r="D311" s="134"/>
      <c r="E311" s="135"/>
      <c r="F311" s="135"/>
    </row>
    <row r="312" spans="3:6" s="41" customFormat="1" ht="13.5" customHeight="1" x14ac:dyDescent="0.3">
      <c r="C312" s="133"/>
      <c r="D312" s="134"/>
      <c r="E312" s="135"/>
      <c r="F312" s="135"/>
    </row>
    <row r="313" spans="3:6" s="41" customFormat="1" ht="13.5" customHeight="1" x14ac:dyDescent="0.3">
      <c r="C313" s="133"/>
      <c r="D313" s="134"/>
      <c r="E313" s="135"/>
      <c r="F313" s="135"/>
    </row>
    <row r="314" spans="3:6" s="41" customFormat="1" ht="13.5" customHeight="1" x14ac:dyDescent="0.3">
      <c r="C314" s="133"/>
      <c r="D314" s="134"/>
      <c r="E314" s="135"/>
      <c r="F314" s="135"/>
    </row>
    <row r="315" spans="3:6" s="41" customFormat="1" ht="13.5" customHeight="1" x14ac:dyDescent="0.3">
      <c r="C315" s="133"/>
      <c r="D315" s="134"/>
      <c r="E315" s="135"/>
      <c r="F315" s="135"/>
    </row>
    <row r="316" spans="3:6" s="41" customFormat="1" ht="13.5" customHeight="1" x14ac:dyDescent="0.3">
      <c r="C316" s="133"/>
      <c r="D316" s="134"/>
      <c r="E316" s="135"/>
      <c r="F316" s="135"/>
    </row>
    <row r="317" spans="3:6" s="41" customFormat="1" ht="13.5" customHeight="1" x14ac:dyDescent="0.3">
      <c r="C317" s="133"/>
      <c r="D317" s="134"/>
      <c r="E317" s="135"/>
      <c r="F317" s="135"/>
    </row>
    <row r="318" spans="3:6" s="41" customFormat="1" ht="13.5" customHeight="1" x14ac:dyDescent="0.3">
      <c r="C318" s="133"/>
      <c r="D318" s="134"/>
      <c r="E318" s="135"/>
      <c r="F318" s="135"/>
    </row>
    <row r="319" spans="3:6" s="41" customFormat="1" ht="13.5" customHeight="1" x14ac:dyDescent="0.3">
      <c r="C319" s="133"/>
      <c r="D319" s="134"/>
      <c r="E319" s="135"/>
      <c r="F319" s="135"/>
    </row>
    <row r="320" spans="3:6" s="41" customFormat="1" ht="13.5" customHeight="1" x14ac:dyDescent="0.3">
      <c r="C320" s="133"/>
      <c r="D320" s="134"/>
      <c r="E320" s="135"/>
      <c r="F320" s="135"/>
    </row>
    <row r="321" spans="3:6" s="41" customFormat="1" ht="13.5" customHeight="1" x14ac:dyDescent="0.3">
      <c r="C321" s="133"/>
      <c r="D321" s="134"/>
      <c r="E321" s="135"/>
      <c r="F321" s="135"/>
    </row>
    <row r="322" spans="3:6" s="41" customFormat="1" ht="13.5" customHeight="1" x14ac:dyDescent="0.3">
      <c r="C322" s="133"/>
      <c r="D322" s="134"/>
      <c r="E322" s="135"/>
      <c r="F322" s="135"/>
    </row>
    <row r="323" spans="3:6" s="41" customFormat="1" ht="13.5" customHeight="1" x14ac:dyDescent="0.3">
      <c r="C323" s="133"/>
      <c r="D323" s="134"/>
      <c r="E323" s="135"/>
      <c r="F323" s="135"/>
    </row>
    <row r="324" spans="3:6" s="41" customFormat="1" ht="13.5" customHeight="1" x14ac:dyDescent="0.3">
      <c r="C324" s="133"/>
      <c r="D324" s="134"/>
      <c r="E324" s="135"/>
      <c r="F324" s="135"/>
    </row>
    <row r="325" spans="3:6" s="41" customFormat="1" ht="13.5" customHeight="1" x14ac:dyDescent="0.3">
      <c r="C325" s="133"/>
      <c r="D325" s="134"/>
      <c r="E325" s="135"/>
      <c r="F325" s="135"/>
    </row>
    <row r="326" spans="3:6" s="41" customFormat="1" ht="13.5" customHeight="1" x14ac:dyDescent="0.3">
      <c r="C326" s="133"/>
      <c r="D326" s="134"/>
      <c r="E326" s="135"/>
      <c r="F326" s="135"/>
    </row>
    <row r="327" spans="3:6" s="41" customFormat="1" ht="13.5" customHeight="1" x14ac:dyDescent="0.3">
      <c r="C327" s="133"/>
      <c r="D327" s="134"/>
      <c r="E327" s="135"/>
      <c r="F327" s="135"/>
    </row>
    <row r="328" spans="3:6" s="41" customFormat="1" ht="13.5" customHeight="1" x14ac:dyDescent="0.3">
      <c r="C328" s="133"/>
      <c r="D328" s="134"/>
      <c r="E328" s="135"/>
      <c r="F328" s="135"/>
    </row>
    <row r="329" spans="3:6" s="41" customFormat="1" ht="13.5" customHeight="1" x14ac:dyDescent="0.3">
      <c r="C329" s="133"/>
      <c r="D329" s="134"/>
      <c r="E329" s="135"/>
      <c r="F329" s="135"/>
    </row>
    <row r="330" spans="3:6" s="41" customFormat="1" ht="13.5" customHeight="1" x14ac:dyDescent="0.3">
      <c r="C330" s="133"/>
      <c r="D330" s="134"/>
      <c r="E330" s="135"/>
      <c r="F330" s="135"/>
    </row>
    <row r="331" spans="3:6" s="41" customFormat="1" ht="13.5" customHeight="1" x14ac:dyDescent="0.3">
      <c r="C331" s="133"/>
      <c r="D331" s="134"/>
      <c r="E331" s="135"/>
      <c r="F331" s="135"/>
    </row>
    <row r="332" spans="3:6" s="41" customFormat="1" ht="13.5" customHeight="1" x14ac:dyDescent="0.3">
      <c r="C332" s="133"/>
      <c r="D332" s="134"/>
      <c r="E332" s="135"/>
      <c r="F332" s="135"/>
    </row>
    <row r="333" spans="3:6" s="41" customFormat="1" ht="13.5" customHeight="1" x14ac:dyDescent="0.3">
      <c r="C333" s="133"/>
      <c r="D333" s="134"/>
      <c r="E333" s="135"/>
      <c r="F333" s="135"/>
    </row>
    <row r="334" spans="3:6" s="41" customFormat="1" ht="13.5" customHeight="1" x14ac:dyDescent="0.3">
      <c r="C334" s="133"/>
      <c r="D334" s="134"/>
      <c r="E334" s="135"/>
      <c r="F334" s="135"/>
    </row>
    <row r="335" spans="3:6" s="41" customFormat="1" ht="13.5" customHeight="1" x14ac:dyDescent="0.3">
      <c r="C335" s="133"/>
      <c r="D335" s="134"/>
      <c r="E335" s="135"/>
      <c r="F335" s="135"/>
    </row>
    <row r="336" spans="3:6" s="41" customFormat="1" ht="13.5" customHeight="1" x14ac:dyDescent="0.3">
      <c r="C336" s="133"/>
      <c r="D336" s="134"/>
      <c r="E336" s="135"/>
      <c r="F336" s="135"/>
    </row>
    <row r="337" spans="3:6" s="41" customFormat="1" ht="13.5" customHeight="1" x14ac:dyDescent="0.3">
      <c r="C337" s="133"/>
      <c r="D337" s="134"/>
      <c r="E337" s="135"/>
      <c r="F337" s="135"/>
    </row>
    <row r="338" spans="3:6" s="41" customFormat="1" ht="13.5" customHeight="1" x14ac:dyDescent="0.3">
      <c r="C338" s="133"/>
      <c r="D338" s="134"/>
      <c r="E338" s="135"/>
      <c r="F338" s="135"/>
    </row>
    <row r="339" spans="3:6" s="41" customFormat="1" ht="13.5" customHeight="1" x14ac:dyDescent="0.3">
      <c r="C339" s="133"/>
      <c r="D339" s="134"/>
      <c r="E339" s="135"/>
      <c r="F339" s="135"/>
    </row>
    <row r="340" spans="3:6" s="41" customFormat="1" ht="13.5" customHeight="1" x14ac:dyDescent="0.3">
      <c r="C340" s="133"/>
      <c r="D340" s="134"/>
      <c r="E340" s="135"/>
      <c r="F340" s="135"/>
    </row>
    <row r="341" spans="3:6" s="41" customFormat="1" ht="13.5" customHeight="1" x14ac:dyDescent="0.3">
      <c r="C341" s="133"/>
      <c r="D341" s="134"/>
      <c r="E341" s="135"/>
      <c r="F341" s="135"/>
    </row>
    <row r="342" spans="3:6" s="41" customFormat="1" ht="13.5" customHeight="1" x14ac:dyDescent="0.3">
      <c r="C342" s="133"/>
      <c r="D342" s="134"/>
      <c r="E342" s="135"/>
      <c r="F342" s="135"/>
    </row>
    <row r="343" spans="3:6" s="41" customFormat="1" ht="13.5" customHeight="1" x14ac:dyDescent="0.3">
      <c r="C343" s="133"/>
      <c r="D343" s="134"/>
      <c r="E343" s="135"/>
      <c r="F343" s="135"/>
    </row>
    <row r="344" spans="3:6" s="41" customFormat="1" ht="13.5" customHeight="1" x14ac:dyDescent="0.3">
      <c r="C344" s="133"/>
      <c r="D344" s="134"/>
      <c r="E344" s="135"/>
      <c r="F344" s="135"/>
    </row>
    <row r="345" spans="3:6" s="41" customFormat="1" ht="13.5" customHeight="1" x14ac:dyDescent="0.3">
      <c r="C345" s="133"/>
      <c r="D345" s="134"/>
      <c r="E345" s="135"/>
      <c r="F345" s="135"/>
    </row>
    <row r="346" spans="3:6" s="41" customFormat="1" ht="13.5" customHeight="1" x14ac:dyDescent="0.3">
      <c r="C346" s="133"/>
      <c r="D346" s="134"/>
      <c r="E346" s="135"/>
      <c r="F346" s="135"/>
    </row>
    <row r="347" spans="3:6" s="41" customFormat="1" ht="13.5" customHeight="1" x14ac:dyDescent="0.3">
      <c r="C347" s="133"/>
      <c r="D347" s="134"/>
      <c r="E347" s="135"/>
      <c r="F347" s="135"/>
    </row>
    <row r="348" spans="3:6" s="41" customFormat="1" ht="13.5" customHeight="1" x14ac:dyDescent="0.3">
      <c r="C348" s="133"/>
      <c r="D348" s="134"/>
      <c r="E348" s="135"/>
      <c r="F348" s="135"/>
    </row>
    <row r="349" spans="3:6" s="41" customFormat="1" ht="13.5" customHeight="1" x14ac:dyDescent="0.3">
      <c r="C349" s="133"/>
      <c r="D349" s="134"/>
      <c r="E349" s="135"/>
      <c r="F349" s="135"/>
    </row>
    <row r="350" spans="3:6" s="41" customFormat="1" ht="13.5" customHeight="1" x14ac:dyDescent="0.3">
      <c r="C350" s="133"/>
      <c r="D350" s="134"/>
      <c r="E350" s="135"/>
      <c r="F350" s="135"/>
    </row>
    <row r="351" spans="3:6" s="41" customFormat="1" ht="13.5" customHeight="1" x14ac:dyDescent="0.3">
      <c r="C351" s="133"/>
      <c r="D351" s="134"/>
      <c r="E351" s="135"/>
      <c r="F351" s="135"/>
    </row>
    <row r="352" spans="3:6" s="41" customFormat="1" ht="13.5" customHeight="1" x14ac:dyDescent="0.3">
      <c r="C352" s="133"/>
      <c r="D352" s="134"/>
      <c r="E352" s="135"/>
      <c r="F352" s="135"/>
    </row>
    <row r="353" spans="3:6" s="41" customFormat="1" ht="13.5" customHeight="1" x14ac:dyDescent="0.3">
      <c r="C353" s="133"/>
      <c r="D353" s="134"/>
      <c r="E353" s="135"/>
      <c r="F353" s="135"/>
    </row>
    <row r="354" spans="3:6" s="41" customFormat="1" ht="13.5" customHeight="1" x14ac:dyDescent="0.3">
      <c r="C354" s="133"/>
      <c r="D354" s="134"/>
      <c r="E354" s="135"/>
      <c r="F354" s="135"/>
    </row>
    <row r="355" spans="3:6" s="41" customFormat="1" ht="13.5" customHeight="1" x14ac:dyDescent="0.3">
      <c r="C355" s="133"/>
      <c r="D355" s="134"/>
      <c r="E355" s="135"/>
      <c r="F355" s="135"/>
    </row>
    <row r="356" spans="3:6" s="41" customFormat="1" ht="13.5" customHeight="1" x14ac:dyDescent="0.3">
      <c r="C356" s="133"/>
      <c r="D356" s="134"/>
      <c r="E356" s="135"/>
      <c r="F356" s="135"/>
    </row>
    <row r="357" spans="3:6" s="41" customFormat="1" ht="13.5" customHeight="1" x14ac:dyDescent="0.3">
      <c r="C357" s="133"/>
      <c r="D357" s="134"/>
      <c r="E357" s="135"/>
      <c r="F357" s="135"/>
    </row>
    <row r="358" spans="3:6" s="41" customFormat="1" ht="13.5" customHeight="1" x14ac:dyDescent="0.3">
      <c r="C358" s="133"/>
      <c r="D358" s="134"/>
      <c r="E358" s="135"/>
      <c r="F358" s="135"/>
    </row>
    <row r="359" spans="3:6" s="41" customFormat="1" ht="13.5" customHeight="1" x14ac:dyDescent="0.3">
      <c r="C359" s="133"/>
      <c r="D359" s="134"/>
      <c r="E359" s="135"/>
      <c r="F359" s="135"/>
    </row>
    <row r="360" spans="3:6" s="41" customFormat="1" ht="13.5" customHeight="1" x14ac:dyDescent="0.3">
      <c r="C360" s="133"/>
      <c r="D360" s="134"/>
      <c r="E360" s="135"/>
      <c r="F360" s="135"/>
    </row>
    <row r="361" spans="3:6" s="41" customFormat="1" ht="13.5" customHeight="1" x14ac:dyDescent="0.3">
      <c r="C361" s="133"/>
      <c r="D361" s="134"/>
      <c r="E361" s="135"/>
      <c r="F361" s="135"/>
    </row>
    <row r="362" spans="3:6" s="41" customFormat="1" ht="13.5" customHeight="1" x14ac:dyDescent="0.3">
      <c r="C362" s="133"/>
      <c r="D362" s="134"/>
      <c r="E362" s="135"/>
      <c r="F362" s="135"/>
    </row>
    <row r="363" spans="3:6" s="41" customFormat="1" ht="13.5" customHeight="1" x14ac:dyDescent="0.3">
      <c r="C363" s="133"/>
      <c r="D363" s="134"/>
      <c r="E363" s="135"/>
      <c r="F363" s="135"/>
    </row>
    <row r="364" spans="3:6" s="41" customFormat="1" ht="13.5" customHeight="1" x14ac:dyDescent="0.3">
      <c r="C364" s="133"/>
      <c r="D364" s="134"/>
      <c r="E364" s="135"/>
      <c r="F364" s="135"/>
    </row>
    <row r="365" spans="3:6" s="41" customFormat="1" ht="13.5" customHeight="1" x14ac:dyDescent="0.3">
      <c r="C365" s="133"/>
      <c r="D365" s="134"/>
      <c r="E365" s="135"/>
      <c r="F365" s="135"/>
    </row>
    <row r="366" spans="3:6" s="41" customFormat="1" ht="13.5" customHeight="1" x14ac:dyDescent="0.3">
      <c r="C366" s="133"/>
      <c r="D366" s="134"/>
      <c r="E366" s="135"/>
      <c r="F366" s="135"/>
    </row>
    <row r="367" spans="3:6" s="41" customFormat="1" ht="13.5" customHeight="1" x14ac:dyDescent="0.3">
      <c r="C367" s="133"/>
      <c r="D367" s="134"/>
      <c r="E367" s="135"/>
      <c r="F367" s="135"/>
    </row>
    <row r="368" spans="3:6" s="41" customFormat="1" ht="13.5" customHeight="1" x14ac:dyDescent="0.3">
      <c r="C368" s="133"/>
      <c r="D368" s="134"/>
      <c r="E368" s="135"/>
      <c r="F368" s="135"/>
    </row>
    <row r="369" spans="3:6" s="41" customFormat="1" ht="13.5" customHeight="1" x14ac:dyDescent="0.3">
      <c r="C369" s="133"/>
      <c r="D369" s="134"/>
      <c r="E369" s="135"/>
      <c r="F369" s="135"/>
    </row>
    <row r="370" spans="3:6" s="41" customFormat="1" ht="13.5" customHeight="1" x14ac:dyDescent="0.3">
      <c r="C370" s="133"/>
      <c r="D370" s="134"/>
      <c r="E370" s="135"/>
      <c r="F370" s="135"/>
    </row>
    <row r="371" spans="3:6" s="41" customFormat="1" ht="13.5" customHeight="1" x14ac:dyDescent="0.3">
      <c r="C371" s="133"/>
      <c r="D371" s="134"/>
      <c r="E371" s="135"/>
      <c r="F371" s="135"/>
    </row>
    <row r="372" spans="3:6" s="41" customFormat="1" ht="13.5" customHeight="1" x14ac:dyDescent="0.3">
      <c r="C372" s="133"/>
      <c r="D372" s="134"/>
      <c r="E372" s="135"/>
      <c r="F372" s="135"/>
    </row>
    <row r="373" spans="3:6" s="41" customFormat="1" ht="13.5" customHeight="1" x14ac:dyDescent="0.3">
      <c r="C373" s="133"/>
      <c r="D373" s="134"/>
      <c r="E373" s="135"/>
      <c r="F373" s="135"/>
    </row>
    <row r="374" spans="3:6" s="41" customFormat="1" ht="13.5" customHeight="1" x14ac:dyDescent="0.3">
      <c r="C374" s="133"/>
      <c r="D374" s="134"/>
      <c r="E374" s="135"/>
      <c r="F374" s="135"/>
    </row>
    <row r="375" spans="3:6" s="41" customFormat="1" ht="13.5" customHeight="1" x14ac:dyDescent="0.3">
      <c r="C375" s="133"/>
      <c r="D375" s="134"/>
      <c r="E375" s="135"/>
      <c r="F375" s="135"/>
    </row>
    <row r="376" spans="3:6" s="41" customFormat="1" ht="13.5" customHeight="1" x14ac:dyDescent="0.3">
      <c r="C376" s="133"/>
      <c r="D376" s="134"/>
      <c r="E376" s="135"/>
      <c r="F376" s="135"/>
    </row>
    <row r="377" spans="3:6" s="41" customFormat="1" ht="13.5" customHeight="1" x14ac:dyDescent="0.3">
      <c r="C377" s="133"/>
      <c r="D377" s="134"/>
      <c r="E377" s="135"/>
      <c r="F377" s="135"/>
    </row>
    <row r="378" spans="3:6" s="41" customFormat="1" ht="13.5" customHeight="1" x14ac:dyDescent="0.3">
      <c r="C378" s="133"/>
      <c r="D378" s="134"/>
      <c r="E378" s="135"/>
      <c r="F378" s="135"/>
    </row>
    <row r="379" spans="3:6" s="41" customFormat="1" ht="13.5" customHeight="1" x14ac:dyDescent="0.3">
      <c r="C379" s="133"/>
      <c r="D379" s="134"/>
      <c r="E379" s="135"/>
      <c r="F379" s="135"/>
    </row>
    <row r="380" spans="3:6" s="41" customFormat="1" ht="13.5" customHeight="1" x14ac:dyDescent="0.3">
      <c r="C380" s="133"/>
      <c r="D380" s="134"/>
      <c r="E380" s="135"/>
      <c r="F380" s="135"/>
    </row>
    <row r="381" spans="3:6" s="41" customFormat="1" ht="13.5" customHeight="1" x14ac:dyDescent="0.3">
      <c r="C381" s="133"/>
      <c r="D381" s="134"/>
      <c r="E381" s="135"/>
      <c r="F381" s="135"/>
    </row>
    <row r="382" spans="3:6" s="41" customFormat="1" ht="13.5" customHeight="1" x14ac:dyDescent="0.3">
      <c r="C382" s="133"/>
      <c r="D382" s="134"/>
      <c r="E382" s="135"/>
      <c r="F382" s="135"/>
    </row>
    <row r="383" spans="3:6" s="41" customFormat="1" ht="13.5" customHeight="1" x14ac:dyDescent="0.3">
      <c r="C383" s="133"/>
      <c r="D383" s="134"/>
      <c r="E383" s="135"/>
      <c r="F383" s="135"/>
    </row>
    <row r="384" spans="3:6" s="41" customFormat="1" ht="13.5" customHeight="1" x14ac:dyDescent="0.3">
      <c r="C384" s="133"/>
      <c r="D384" s="134"/>
      <c r="E384" s="135"/>
      <c r="F384" s="135"/>
    </row>
    <row r="385" spans="3:6" s="41" customFormat="1" ht="13.5" customHeight="1" x14ac:dyDescent="0.3">
      <c r="C385" s="133"/>
      <c r="D385" s="134"/>
      <c r="E385" s="135"/>
      <c r="F385" s="135"/>
    </row>
    <row r="386" spans="3:6" s="41" customFormat="1" ht="13.5" customHeight="1" x14ac:dyDescent="0.3">
      <c r="C386" s="133"/>
      <c r="D386" s="134"/>
      <c r="E386" s="135"/>
      <c r="F386" s="135"/>
    </row>
    <row r="387" spans="3:6" s="41" customFormat="1" ht="13.5" customHeight="1" x14ac:dyDescent="0.3">
      <c r="C387" s="133"/>
      <c r="D387" s="134"/>
      <c r="E387" s="135"/>
      <c r="F387" s="135"/>
    </row>
    <row r="388" spans="3:6" s="41" customFormat="1" ht="13.5" customHeight="1" x14ac:dyDescent="0.3">
      <c r="C388" s="133"/>
      <c r="D388" s="134"/>
      <c r="E388" s="135"/>
      <c r="F388" s="135"/>
    </row>
    <row r="389" spans="3:6" s="41" customFormat="1" ht="13.5" customHeight="1" x14ac:dyDescent="0.3">
      <c r="C389" s="133"/>
      <c r="D389" s="134"/>
      <c r="E389" s="135"/>
      <c r="F389" s="135"/>
    </row>
    <row r="390" spans="3:6" s="41" customFormat="1" ht="13.5" customHeight="1" x14ac:dyDescent="0.3">
      <c r="C390" s="133"/>
      <c r="D390" s="134"/>
      <c r="E390" s="135"/>
      <c r="F390" s="135"/>
    </row>
    <row r="391" spans="3:6" s="41" customFormat="1" ht="13.5" customHeight="1" x14ac:dyDescent="0.3">
      <c r="C391" s="133"/>
      <c r="D391" s="134"/>
      <c r="E391" s="135"/>
      <c r="F391" s="135"/>
    </row>
    <row r="392" spans="3:6" s="41" customFormat="1" ht="13.5" customHeight="1" x14ac:dyDescent="0.3">
      <c r="C392" s="133"/>
      <c r="D392" s="134"/>
      <c r="E392" s="135"/>
      <c r="F392" s="135"/>
    </row>
    <row r="393" spans="3:6" s="41" customFormat="1" ht="13.5" customHeight="1" x14ac:dyDescent="0.3">
      <c r="C393" s="133"/>
      <c r="D393" s="134"/>
      <c r="E393" s="135"/>
      <c r="F393" s="135"/>
    </row>
    <row r="394" spans="3:6" s="41" customFormat="1" ht="13.5" customHeight="1" x14ac:dyDescent="0.3">
      <c r="C394" s="133"/>
      <c r="D394" s="134"/>
      <c r="E394" s="135"/>
      <c r="F394" s="135"/>
    </row>
    <row r="395" spans="3:6" s="41" customFormat="1" ht="13.5" customHeight="1" x14ac:dyDescent="0.3">
      <c r="C395" s="133"/>
      <c r="D395" s="134"/>
      <c r="E395" s="135"/>
      <c r="F395" s="135"/>
    </row>
    <row r="396" spans="3:6" s="41" customFormat="1" ht="13.5" customHeight="1" x14ac:dyDescent="0.3">
      <c r="C396" s="133"/>
      <c r="D396" s="134"/>
      <c r="E396" s="135"/>
      <c r="F396" s="135"/>
    </row>
    <row r="397" spans="3:6" s="41" customFormat="1" ht="13.5" customHeight="1" x14ac:dyDescent="0.3">
      <c r="C397" s="133"/>
      <c r="D397" s="134"/>
      <c r="E397" s="135"/>
      <c r="F397" s="135"/>
    </row>
    <row r="398" spans="3:6" s="41" customFormat="1" ht="13.5" customHeight="1" x14ac:dyDescent="0.3">
      <c r="C398" s="133"/>
      <c r="D398" s="134"/>
      <c r="E398" s="135"/>
      <c r="F398" s="135"/>
    </row>
    <row r="399" spans="3:6" s="41" customFormat="1" ht="13.5" customHeight="1" x14ac:dyDescent="0.3">
      <c r="C399" s="133"/>
      <c r="D399" s="134"/>
      <c r="E399" s="135"/>
      <c r="F399" s="135"/>
    </row>
    <row r="400" spans="3:6" s="41" customFormat="1" ht="13.5" customHeight="1" x14ac:dyDescent="0.3">
      <c r="C400" s="133"/>
      <c r="D400" s="134"/>
      <c r="E400" s="135"/>
      <c r="F400" s="135"/>
    </row>
    <row r="401" spans="3:6" s="41" customFormat="1" ht="13.5" customHeight="1" x14ac:dyDescent="0.3">
      <c r="C401" s="133"/>
      <c r="D401" s="134"/>
      <c r="E401" s="135"/>
      <c r="F401" s="135"/>
    </row>
    <row r="402" spans="3:6" s="41" customFormat="1" ht="13.5" customHeight="1" x14ac:dyDescent="0.3">
      <c r="C402" s="133"/>
      <c r="D402" s="134"/>
      <c r="E402" s="135"/>
      <c r="F402" s="135"/>
    </row>
    <row r="403" spans="3:6" s="41" customFormat="1" ht="13.5" customHeight="1" x14ac:dyDescent="0.3">
      <c r="C403" s="133"/>
      <c r="D403" s="134"/>
      <c r="E403" s="135"/>
      <c r="F403" s="135"/>
    </row>
    <row r="404" spans="3:6" s="41" customFormat="1" ht="13.5" customHeight="1" x14ac:dyDescent="0.3">
      <c r="C404" s="133"/>
      <c r="D404" s="134"/>
      <c r="E404" s="135"/>
      <c r="F404" s="135"/>
    </row>
    <row r="405" spans="3:6" s="41" customFormat="1" ht="13.5" customHeight="1" x14ac:dyDescent="0.3">
      <c r="C405" s="133"/>
      <c r="D405" s="134"/>
      <c r="E405" s="135"/>
      <c r="F405" s="135"/>
    </row>
    <row r="406" spans="3:6" s="41" customFormat="1" ht="13.5" customHeight="1" x14ac:dyDescent="0.3">
      <c r="C406" s="133"/>
      <c r="D406" s="134"/>
      <c r="E406" s="135"/>
      <c r="F406" s="135"/>
    </row>
    <row r="407" spans="3:6" s="41" customFormat="1" ht="13.5" customHeight="1" x14ac:dyDescent="0.3">
      <c r="C407" s="133"/>
      <c r="D407" s="134"/>
      <c r="E407" s="135"/>
      <c r="F407" s="135"/>
    </row>
    <row r="408" spans="3:6" s="41" customFormat="1" ht="13.5" customHeight="1" x14ac:dyDescent="0.3">
      <c r="C408" s="133"/>
      <c r="D408" s="134"/>
      <c r="E408" s="135"/>
      <c r="F408" s="135"/>
    </row>
    <row r="409" spans="3:6" s="41" customFormat="1" ht="13.5" customHeight="1" x14ac:dyDescent="0.3">
      <c r="C409" s="133"/>
      <c r="D409" s="134"/>
      <c r="E409" s="135"/>
      <c r="F409" s="135"/>
    </row>
    <row r="410" spans="3:6" s="41" customFormat="1" ht="13.5" customHeight="1" x14ac:dyDescent="0.3">
      <c r="C410" s="133"/>
      <c r="D410" s="134"/>
      <c r="E410" s="135"/>
      <c r="F410" s="135"/>
    </row>
    <row r="411" spans="3:6" s="41" customFormat="1" ht="13.5" customHeight="1" x14ac:dyDescent="0.3">
      <c r="C411" s="133"/>
      <c r="D411" s="134"/>
      <c r="E411" s="135"/>
      <c r="F411" s="135"/>
    </row>
    <row r="412" spans="3:6" s="41" customFormat="1" ht="13.5" customHeight="1" x14ac:dyDescent="0.3">
      <c r="C412" s="133"/>
      <c r="D412" s="134"/>
      <c r="E412" s="135"/>
      <c r="F412" s="135"/>
    </row>
    <row r="413" spans="3:6" s="41" customFormat="1" ht="13.5" customHeight="1" x14ac:dyDescent="0.3">
      <c r="C413" s="133"/>
      <c r="D413" s="134"/>
      <c r="E413" s="135"/>
      <c r="F413" s="135"/>
    </row>
    <row r="414" spans="3:6" s="41" customFormat="1" ht="13.5" customHeight="1" x14ac:dyDescent="0.3">
      <c r="C414" s="133"/>
      <c r="D414" s="134"/>
      <c r="E414" s="135"/>
      <c r="F414" s="135"/>
    </row>
    <row r="415" spans="3:6" s="41" customFormat="1" ht="13.5" customHeight="1" x14ac:dyDescent="0.3">
      <c r="C415" s="133"/>
      <c r="D415" s="134"/>
      <c r="E415" s="135"/>
      <c r="F415" s="135"/>
    </row>
    <row r="416" spans="3:6" s="41" customFormat="1" ht="13.5" customHeight="1" x14ac:dyDescent="0.3">
      <c r="C416" s="133"/>
      <c r="D416" s="134"/>
      <c r="E416" s="135"/>
      <c r="F416" s="135"/>
    </row>
    <row r="417" spans="3:6" s="41" customFormat="1" ht="13.5" customHeight="1" x14ac:dyDescent="0.3">
      <c r="C417" s="133"/>
      <c r="D417" s="134"/>
      <c r="E417" s="135"/>
      <c r="F417" s="135"/>
    </row>
    <row r="418" spans="3:6" s="41" customFormat="1" ht="13.5" customHeight="1" x14ac:dyDescent="0.3">
      <c r="C418" s="133"/>
      <c r="D418" s="134"/>
      <c r="E418" s="135"/>
      <c r="F418" s="135"/>
    </row>
    <row r="419" spans="3:6" s="41" customFormat="1" ht="13.5" customHeight="1" x14ac:dyDescent="0.3">
      <c r="C419" s="133"/>
      <c r="D419" s="134"/>
      <c r="E419" s="135"/>
      <c r="F419" s="135"/>
    </row>
    <row r="420" spans="3:6" s="41" customFormat="1" ht="13.5" customHeight="1" x14ac:dyDescent="0.3">
      <c r="C420" s="133"/>
      <c r="D420" s="134"/>
      <c r="E420" s="135"/>
      <c r="F420" s="135"/>
    </row>
    <row r="421" spans="3:6" s="41" customFormat="1" ht="13.5" customHeight="1" x14ac:dyDescent="0.3">
      <c r="C421" s="133"/>
      <c r="D421" s="134"/>
      <c r="E421" s="135"/>
      <c r="F421" s="135"/>
    </row>
    <row r="422" spans="3:6" s="41" customFormat="1" ht="13.5" customHeight="1" x14ac:dyDescent="0.3">
      <c r="C422" s="133"/>
      <c r="D422" s="134"/>
      <c r="E422" s="135"/>
      <c r="F422" s="135"/>
    </row>
    <row r="423" spans="3:6" s="41" customFormat="1" ht="13.5" customHeight="1" x14ac:dyDescent="0.3">
      <c r="C423" s="133"/>
      <c r="D423" s="134"/>
      <c r="E423" s="135"/>
      <c r="F423" s="135"/>
    </row>
    <row r="424" spans="3:6" s="41" customFormat="1" ht="13.5" customHeight="1" x14ac:dyDescent="0.3">
      <c r="C424" s="133"/>
      <c r="D424" s="134"/>
      <c r="E424" s="135"/>
      <c r="F424" s="135"/>
    </row>
    <row r="425" spans="3:6" s="41" customFormat="1" ht="13.5" customHeight="1" x14ac:dyDescent="0.3">
      <c r="C425" s="133"/>
      <c r="D425" s="134"/>
      <c r="E425" s="135"/>
      <c r="F425" s="135"/>
    </row>
    <row r="426" spans="3:6" s="41" customFormat="1" ht="13.5" customHeight="1" x14ac:dyDescent="0.3">
      <c r="C426" s="133"/>
      <c r="D426" s="134"/>
      <c r="E426" s="135"/>
      <c r="F426" s="135"/>
    </row>
    <row r="427" spans="3:6" s="41" customFormat="1" ht="13.5" customHeight="1" x14ac:dyDescent="0.3">
      <c r="C427" s="133"/>
      <c r="D427" s="134"/>
      <c r="E427" s="135"/>
      <c r="F427" s="135"/>
    </row>
    <row r="428" spans="3:6" s="41" customFormat="1" ht="13.5" customHeight="1" x14ac:dyDescent="0.3">
      <c r="C428" s="133"/>
      <c r="D428" s="134"/>
      <c r="E428" s="135"/>
      <c r="F428" s="135"/>
    </row>
    <row r="429" spans="3:6" s="41" customFormat="1" ht="13.5" customHeight="1" x14ac:dyDescent="0.3">
      <c r="C429" s="133"/>
      <c r="D429" s="134"/>
      <c r="E429" s="135"/>
      <c r="F429" s="135"/>
    </row>
    <row r="430" spans="3:6" s="41" customFormat="1" ht="13.5" customHeight="1" x14ac:dyDescent="0.3">
      <c r="C430" s="133"/>
      <c r="D430" s="134"/>
      <c r="E430" s="135"/>
      <c r="F430" s="135"/>
    </row>
    <row r="431" spans="3:6" s="41" customFormat="1" ht="13.5" customHeight="1" x14ac:dyDescent="0.3">
      <c r="C431" s="133"/>
      <c r="D431" s="134"/>
      <c r="E431" s="135"/>
      <c r="F431" s="135"/>
    </row>
    <row r="432" spans="3:6" s="41" customFormat="1" ht="13.5" customHeight="1" x14ac:dyDescent="0.3">
      <c r="C432" s="133"/>
      <c r="D432" s="134"/>
      <c r="E432" s="135"/>
      <c r="F432" s="135"/>
    </row>
    <row r="433" spans="3:6" s="41" customFormat="1" ht="13.5" customHeight="1" x14ac:dyDescent="0.3">
      <c r="C433" s="133"/>
      <c r="D433" s="134"/>
      <c r="E433" s="135"/>
      <c r="F433" s="135"/>
    </row>
    <row r="434" spans="3:6" s="41" customFormat="1" ht="13.5" customHeight="1" x14ac:dyDescent="0.3">
      <c r="C434" s="133"/>
      <c r="D434" s="134"/>
      <c r="E434" s="135"/>
      <c r="F434" s="135"/>
    </row>
    <row r="435" spans="3:6" s="41" customFormat="1" ht="13.5" customHeight="1" x14ac:dyDescent="0.3">
      <c r="C435" s="133"/>
      <c r="D435" s="134"/>
      <c r="E435" s="135"/>
      <c r="F435" s="135"/>
    </row>
    <row r="436" spans="3:6" s="41" customFormat="1" ht="13.5" customHeight="1" x14ac:dyDescent="0.3">
      <c r="C436" s="133"/>
      <c r="D436" s="134"/>
      <c r="E436" s="135"/>
      <c r="F436" s="135"/>
    </row>
    <row r="437" spans="3:6" s="41" customFormat="1" ht="13.5" customHeight="1" x14ac:dyDescent="0.3">
      <c r="C437" s="133"/>
      <c r="D437" s="134"/>
      <c r="E437" s="135"/>
      <c r="F437" s="135"/>
    </row>
    <row r="438" spans="3:6" s="41" customFormat="1" ht="13.5" customHeight="1" x14ac:dyDescent="0.3">
      <c r="C438" s="133"/>
      <c r="D438" s="134"/>
      <c r="E438" s="135"/>
      <c r="F438" s="135"/>
    </row>
    <row r="439" spans="3:6" s="41" customFormat="1" ht="13.5" customHeight="1" x14ac:dyDescent="0.3">
      <c r="C439" s="133"/>
      <c r="D439" s="134"/>
      <c r="E439" s="135"/>
      <c r="F439" s="135"/>
    </row>
    <row r="440" spans="3:6" s="41" customFormat="1" ht="13.5" customHeight="1" x14ac:dyDescent="0.3">
      <c r="C440" s="133"/>
      <c r="D440" s="134"/>
      <c r="E440" s="135"/>
      <c r="F440" s="135"/>
    </row>
    <row r="441" spans="3:6" s="41" customFormat="1" ht="13.5" customHeight="1" x14ac:dyDescent="0.3">
      <c r="C441" s="133"/>
      <c r="D441" s="134"/>
      <c r="E441" s="135"/>
      <c r="F441" s="135"/>
    </row>
    <row r="442" spans="3:6" s="41" customFormat="1" ht="13.5" customHeight="1" x14ac:dyDescent="0.3">
      <c r="C442" s="133"/>
      <c r="D442" s="134"/>
      <c r="E442" s="135"/>
      <c r="F442" s="135"/>
    </row>
    <row r="443" spans="3:6" s="41" customFormat="1" ht="13.5" customHeight="1" x14ac:dyDescent="0.3">
      <c r="C443" s="133"/>
      <c r="D443" s="134"/>
      <c r="E443" s="135"/>
      <c r="F443" s="135"/>
    </row>
    <row r="444" spans="3:6" s="41" customFormat="1" ht="13.5" customHeight="1" x14ac:dyDescent="0.3">
      <c r="C444" s="133"/>
      <c r="D444" s="134"/>
      <c r="E444" s="135"/>
      <c r="F444" s="135"/>
    </row>
    <row r="445" spans="3:6" s="41" customFormat="1" ht="13.5" customHeight="1" x14ac:dyDescent="0.3">
      <c r="C445" s="133"/>
      <c r="D445" s="134"/>
      <c r="E445" s="135"/>
      <c r="F445" s="135"/>
    </row>
    <row r="446" spans="3:6" s="41" customFormat="1" ht="13.5" customHeight="1" x14ac:dyDescent="0.3">
      <c r="C446" s="133"/>
      <c r="D446" s="134"/>
      <c r="E446" s="135"/>
      <c r="F446" s="135"/>
    </row>
    <row r="447" spans="3:6" s="41" customFormat="1" ht="13.5" customHeight="1" x14ac:dyDescent="0.3">
      <c r="C447" s="133"/>
      <c r="D447" s="134"/>
      <c r="E447" s="135"/>
      <c r="F447" s="135"/>
    </row>
    <row r="448" spans="3:6" s="41" customFormat="1" ht="13.5" customHeight="1" x14ac:dyDescent="0.3">
      <c r="C448" s="133"/>
      <c r="D448" s="134"/>
      <c r="E448" s="135"/>
      <c r="F448" s="135"/>
    </row>
    <row r="449" spans="3:6" s="41" customFormat="1" ht="13.5" customHeight="1" x14ac:dyDescent="0.3">
      <c r="C449" s="133"/>
      <c r="D449" s="134"/>
      <c r="E449" s="135"/>
      <c r="F449" s="135"/>
    </row>
    <row r="450" spans="3:6" s="41" customFormat="1" ht="13.5" customHeight="1" x14ac:dyDescent="0.3">
      <c r="C450" s="133"/>
      <c r="D450" s="134"/>
      <c r="E450" s="135"/>
      <c r="F450" s="135"/>
    </row>
    <row r="451" spans="3:6" s="41" customFormat="1" ht="13.5" customHeight="1" x14ac:dyDescent="0.3">
      <c r="C451" s="133"/>
      <c r="D451" s="134"/>
      <c r="E451" s="135"/>
      <c r="F451" s="135"/>
    </row>
    <row r="452" spans="3:6" s="41" customFormat="1" ht="13.5" customHeight="1" x14ac:dyDescent="0.3">
      <c r="C452" s="133"/>
      <c r="D452" s="134"/>
      <c r="E452" s="135"/>
      <c r="F452" s="135"/>
    </row>
    <row r="453" spans="3:6" s="41" customFormat="1" ht="13.5" customHeight="1" x14ac:dyDescent="0.3">
      <c r="C453" s="133"/>
      <c r="D453" s="134"/>
      <c r="E453" s="135"/>
      <c r="F453" s="135"/>
    </row>
    <row r="454" spans="3:6" s="41" customFormat="1" ht="13.5" customHeight="1" x14ac:dyDescent="0.3">
      <c r="C454" s="133"/>
      <c r="D454" s="134"/>
      <c r="E454" s="135"/>
      <c r="F454" s="135"/>
    </row>
    <row r="455" spans="3:6" s="41" customFormat="1" ht="13.5" customHeight="1" x14ac:dyDescent="0.3">
      <c r="C455" s="133"/>
      <c r="D455" s="134"/>
      <c r="E455" s="135"/>
      <c r="F455" s="135"/>
    </row>
    <row r="456" spans="3:6" s="41" customFormat="1" ht="13.5" customHeight="1" x14ac:dyDescent="0.3">
      <c r="C456" s="133"/>
      <c r="D456" s="134"/>
      <c r="E456" s="135"/>
      <c r="F456" s="135"/>
    </row>
    <row r="457" spans="3:6" s="41" customFormat="1" ht="13.5" customHeight="1" x14ac:dyDescent="0.3">
      <c r="C457" s="133"/>
      <c r="D457" s="134"/>
      <c r="E457" s="135"/>
      <c r="F457" s="135"/>
    </row>
    <row r="458" spans="3:6" s="41" customFormat="1" ht="13.5" customHeight="1" x14ac:dyDescent="0.3">
      <c r="C458" s="133"/>
      <c r="D458" s="134"/>
      <c r="E458" s="135"/>
      <c r="F458" s="135"/>
    </row>
    <row r="459" spans="3:6" s="41" customFormat="1" ht="13.5" customHeight="1" x14ac:dyDescent="0.3">
      <c r="C459" s="133"/>
      <c r="D459" s="134"/>
      <c r="E459" s="135"/>
      <c r="F459" s="135"/>
    </row>
    <row r="460" spans="3:6" s="41" customFormat="1" ht="13.5" customHeight="1" x14ac:dyDescent="0.3">
      <c r="C460" s="133"/>
      <c r="D460" s="134"/>
      <c r="E460" s="135"/>
      <c r="F460" s="135"/>
    </row>
    <row r="461" spans="3:6" s="41" customFormat="1" ht="13.5" customHeight="1" x14ac:dyDescent="0.3">
      <c r="C461" s="133"/>
      <c r="D461" s="134"/>
      <c r="E461" s="135"/>
      <c r="F461" s="135"/>
    </row>
    <row r="462" spans="3:6" s="41" customFormat="1" ht="13.5" customHeight="1" x14ac:dyDescent="0.3">
      <c r="C462" s="133"/>
      <c r="D462" s="134"/>
      <c r="E462" s="135"/>
      <c r="F462" s="135"/>
    </row>
    <row r="463" spans="3:6" s="41" customFormat="1" ht="13.5" customHeight="1" x14ac:dyDescent="0.3">
      <c r="C463" s="133"/>
      <c r="D463" s="134"/>
      <c r="E463" s="135"/>
      <c r="F463" s="135"/>
    </row>
    <row r="464" spans="3:6" s="41" customFormat="1" ht="13.5" customHeight="1" x14ac:dyDescent="0.3">
      <c r="C464" s="133"/>
      <c r="D464" s="134"/>
      <c r="E464" s="135"/>
      <c r="F464" s="135"/>
    </row>
    <row r="465" spans="3:6" s="41" customFormat="1" ht="13.5" customHeight="1" x14ac:dyDescent="0.3">
      <c r="C465" s="133"/>
      <c r="D465" s="134"/>
      <c r="E465" s="135"/>
      <c r="F465" s="135"/>
    </row>
    <row r="466" spans="3:6" s="41" customFormat="1" ht="13.5" customHeight="1" x14ac:dyDescent="0.3">
      <c r="C466" s="133"/>
      <c r="D466" s="134"/>
      <c r="E466" s="135"/>
      <c r="F466" s="135"/>
    </row>
    <row r="467" spans="3:6" s="41" customFormat="1" ht="13.5" customHeight="1" x14ac:dyDescent="0.3">
      <c r="C467" s="133"/>
      <c r="D467" s="134"/>
      <c r="E467" s="135"/>
      <c r="F467" s="135"/>
    </row>
    <row r="468" spans="3:6" s="41" customFormat="1" ht="13.5" customHeight="1" x14ac:dyDescent="0.3">
      <c r="C468" s="133"/>
      <c r="D468" s="134"/>
      <c r="E468" s="135"/>
      <c r="F468" s="135"/>
    </row>
    <row r="469" spans="3:6" s="41" customFormat="1" ht="13.5" customHeight="1" x14ac:dyDescent="0.3">
      <c r="C469" s="133"/>
      <c r="D469" s="134"/>
      <c r="E469" s="135"/>
      <c r="F469" s="135"/>
    </row>
    <row r="470" spans="3:6" s="41" customFormat="1" ht="13.5" customHeight="1" x14ac:dyDescent="0.3">
      <c r="C470" s="133"/>
      <c r="D470" s="134"/>
      <c r="E470" s="135"/>
      <c r="F470" s="135"/>
    </row>
    <row r="471" spans="3:6" s="41" customFormat="1" ht="13.5" customHeight="1" x14ac:dyDescent="0.3">
      <c r="C471" s="133"/>
      <c r="D471" s="134"/>
      <c r="E471" s="135"/>
      <c r="F471" s="135"/>
    </row>
    <row r="472" spans="3:6" s="41" customFormat="1" ht="13.5" customHeight="1" x14ac:dyDescent="0.3">
      <c r="C472" s="133"/>
      <c r="D472" s="134"/>
      <c r="E472" s="135"/>
      <c r="F472" s="135"/>
    </row>
    <row r="473" spans="3:6" s="41" customFormat="1" ht="13.5" customHeight="1" x14ac:dyDescent="0.3">
      <c r="C473" s="133"/>
      <c r="D473" s="134"/>
      <c r="E473" s="135"/>
      <c r="F473" s="135"/>
    </row>
    <row r="474" spans="3:6" s="41" customFormat="1" ht="13.5" customHeight="1" x14ac:dyDescent="0.3">
      <c r="C474" s="133"/>
      <c r="D474" s="134"/>
      <c r="E474" s="135"/>
      <c r="F474" s="135"/>
    </row>
    <row r="475" spans="3:6" s="41" customFormat="1" ht="13.5" customHeight="1" x14ac:dyDescent="0.3">
      <c r="C475" s="133"/>
      <c r="D475" s="134"/>
      <c r="E475" s="135"/>
      <c r="F475" s="135"/>
    </row>
    <row r="476" spans="3:6" s="41" customFormat="1" ht="13.5" customHeight="1" x14ac:dyDescent="0.3">
      <c r="C476" s="133"/>
      <c r="D476" s="134"/>
      <c r="E476" s="135"/>
      <c r="F476" s="135"/>
    </row>
    <row r="477" spans="3:6" s="41" customFormat="1" ht="13.5" customHeight="1" x14ac:dyDescent="0.3">
      <c r="C477" s="133"/>
      <c r="D477" s="134"/>
      <c r="E477" s="135"/>
      <c r="F477" s="135"/>
    </row>
    <row r="478" spans="3:6" s="41" customFormat="1" ht="13.5" customHeight="1" x14ac:dyDescent="0.3">
      <c r="C478" s="133"/>
      <c r="D478" s="134"/>
      <c r="E478" s="135"/>
      <c r="F478" s="135"/>
    </row>
    <row r="479" spans="3:6" s="41" customFormat="1" ht="13.5" customHeight="1" x14ac:dyDescent="0.3">
      <c r="C479" s="133"/>
      <c r="D479" s="134"/>
      <c r="E479" s="135"/>
      <c r="F479" s="135"/>
    </row>
    <row r="480" spans="3:6" s="41" customFormat="1" ht="13.5" customHeight="1" x14ac:dyDescent="0.3">
      <c r="C480" s="133"/>
      <c r="D480" s="134"/>
      <c r="E480" s="135"/>
      <c r="F480" s="135"/>
    </row>
    <row r="481" spans="3:6" s="41" customFormat="1" ht="13.5" customHeight="1" x14ac:dyDescent="0.3">
      <c r="C481" s="133"/>
      <c r="D481" s="134"/>
      <c r="E481" s="135"/>
      <c r="F481" s="135"/>
    </row>
    <row r="482" spans="3:6" s="41" customFormat="1" ht="13.5" customHeight="1" x14ac:dyDescent="0.3">
      <c r="C482" s="133"/>
      <c r="D482" s="134"/>
      <c r="E482" s="135"/>
      <c r="F482" s="135"/>
    </row>
    <row r="483" spans="3:6" s="41" customFormat="1" ht="13.5" customHeight="1" x14ac:dyDescent="0.3">
      <c r="C483" s="133"/>
      <c r="D483" s="134"/>
      <c r="E483" s="135"/>
      <c r="F483" s="135"/>
    </row>
    <row r="484" spans="3:6" s="41" customFormat="1" ht="13.5" customHeight="1" x14ac:dyDescent="0.3">
      <c r="C484" s="133"/>
      <c r="D484" s="134"/>
      <c r="E484" s="135"/>
      <c r="F484" s="135"/>
    </row>
    <row r="485" spans="3:6" s="41" customFormat="1" ht="13.5" customHeight="1" x14ac:dyDescent="0.3">
      <c r="C485" s="133"/>
      <c r="D485" s="134"/>
      <c r="E485" s="135"/>
      <c r="F485" s="135"/>
    </row>
    <row r="486" spans="3:6" s="41" customFormat="1" ht="13.5" customHeight="1" x14ac:dyDescent="0.3">
      <c r="C486" s="133"/>
      <c r="D486" s="134"/>
      <c r="E486" s="135"/>
      <c r="F486" s="135"/>
    </row>
    <row r="487" spans="3:6" s="41" customFormat="1" ht="13.5" customHeight="1" x14ac:dyDescent="0.3">
      <c r="C487" s="133"/>
      <c r="D487" s="134"/>
      <c r="E487" s="135"/>
      <c r="F487" s="135"/>
    </row>
    <row r="488" spans="3:6" s="41" customFormat="1" ht="13.5" customHeight="1" x14ac:dyDescent="0.3">
      <c r="C488" s="133"/>
      <c r="D488" s="134"/>
      <c r="E488" s="135"/>
      <c r="F488" s="135"/>
    </row>
    <row r="489" spans="3:6" s="41" customFormat="1" ht="13.5" customHeight="1" x14ac:dyDescent="0.3">
      <c r="C489" s="133"/>
      <c r="D489" s="134"/>
      <c r="E489" s="135"/>
      <c r="F489" s="135"/>
    </row>
    <row r="490" spans="3:6" s="41" customFormat="1" ht="13.5" customHeight="1" x14ac:dyDescent="0.3">
      <c r="C490" s="133"/>
      <c r="D490" s="134"/>
      <c r="E490" s="135"/>
      <c r="F490" s="135"/>
    </row>
    <row r="491" spans="3:6" s="41" customFormat="1" ht="13.5" customHeight="1" x14ac:dyDescent="0.3">
      <c r="C491" s="133"/>
      <c r="D491" s="134"/>
      <c r="E491" s="135"/>
      <c r="F491" s="135"/>
    </row>
    <row r="492" spans="3:6" s="41" customFormat="1" ht="13.5" customHeight="1" x14ac:dyDescent="0.3">
      <c r="C492" s="133"/>
      <c r="D492" s="134"/>
      <c r="E492" s="135"/>
      <c r="F492" s="135"/>
    </row>
    <row r="493" spans="3:6" s="41" customFormat="1" ht="13.5" customHeight="1" x14ac:dyDescent="0.3">
      <c r="C493" s="133"/>
      <c r="D493" s="134"/>
      <c r="E493" s="135"/>
      <c r="F493" s="135"/>
    </row>
    <row r="494" spans="3:6" s="41" customFormat="1" ht="13.5" customHeight="1" x14ac:dyDescent="0.3">
      <c r="C494" s="133"/>
      <c r="D494" s="134"/>
      <c r="E494" s="135"/>
      <c r="F494" s="135"/>
    </row>
    <row r="495" spans="3:6" s="41" customFormat="1" ht="13.5" customHeight="1" x14ac:dyDescent="0.3">
      <c r="C495" s="133"/>
      <c r="D495" s="134"/>
      <c r="E495" s="135"/>
      <c r="F495" s="135"/>
    </row>
    <row r="496" spans="3:6" s="41" customFormat="1" ht="13.5" customHeight="1" x14ac:dyDescent="0.3">
      <c r="C496" s="133"/>
      <c r="D496" s="134"/>
      <c r="E496" s="135"/>
      <c r="F496" s="135"/>
    </row>
    <row r="497" spans="3:6" s="41" customFormat="1" ht="13.5" customHeight="1" x14ac:dyDescent="0.3">
      <c r="C497" s="133"/>
      <c r="D497" s="134"/>
      <c r="E497" s="135"/>
      <c r="F497" s="135"/>
    </row>
    <row r="498" spans="3:6" s="41" customFormat="1" ht="13.5" customHeight="1" x14ac:dyDescent="0.3">
      <c r="C498" s="133"/>
      <c r="D498" s="134"/>
      <c r="E498" s="135"/>
      <c r="F498" s="135"/>
    </row>
    <row r="499" spans="3:6" s="41" customFormat="1" ht="13.5" customHeight="1" x14ac:dyDescent="0.3">
      <c r="C499" s="133"/>
      <c r="D499" s="134"/>
      <c r="E499" s="135"/>
      <c r="F499" s="135"/>
    </row>
    <row r="500" spans="3:6" s="41" customFormat="1" ht="13.5" customHeight="1" x14ac:dyDescent="0.3">
      <c r="C500" s="133"/>
      <c r="D500" s="134"/>
      <c r="E500" s="135"/>
      <c r="F500" s="135"/>
    </row>
    <row r="501" spans="3:6" s="41" customFormat="1" ht="13.5" customHeight="1" x14ac:dyDescent="0.3">
      <c r="C501" s="133"/>
      <c r="D501" s="134"/>
      <c r="E501" s="135"/>
      <c r="F501" s="135"/>
    </row>
    <row r="502" spans="3:6" s="41" customFormat="1" ht="13.5" customHeight="1" x14ac:dyDescent="0.3">
      <c r="C502" s="133"/>
      <c r="D502" s="134"/>
      <c r="E502" s="135"/>
      <c r="F502" s="135"/>
    </row>
    <row r="503" spans="3:6" s="41" customFormat="1" ht="13.5" customHeight="1" x14ac:dyDescent="0.3">
      <c r="C503" s="133"/>
      <c r="D503" s="134"/>
      <c r="E503" s="135"/>
      <c r="F503" s="135"/>
    </row>
    <row r="504" spans="3:6" s="41" customFormat="1" ht="13.5" customHeight="1" x14ac:dyDescent="0.3">
      <c r="C504" s="133"/>
      <c r="D504" s="134"/>
      <c r="E504" s="135"/>
      <c r="F504" s="135"/>
    </row>
    <row r="505" spans="3:6" s="41" customFormat="1" ht="13.5" customHeight="1" x14ac:dyDescent="0.3">
      <c r="C505" s="133"/>
      <c r="D505" s="134"/>
      <c r="E505" s="135"/>
      <c r="F505" s="135"/>
    </row>
    <row r="506" spans="3:6" s="41" customFormat="1" ht="13.5" customHeight="1" x14ac:dyDescent="0.3">
      <c r="C506" s="133"/>
      <c r="D506" s="134"/>
      <c r="E506" s="135"/>
      <c r="F506" s="135"/>
    </row>
    <row r="507" spans="3:6" s="41" customFormat="1" ht="13.5" customHeight="1" x14ac:dyDescent="0.3">
      <c r="C507" s="133"/>
      <c r="D507" s="134"/>
      <c r="E507" s="135"/>
      <c r="F507" s="135"/>
    </row>
    <row r="508" spans="3:6" s="41" customFormat="1" ht="13.5" customHeight="1" x14ac:dyDescent="0.3">
      <c r="C508" s="133"/>
      <c r="D508" s="134"/>
      <c r="E508" s="135"/>
      <c r="F508" s="135"/>
    </row>
    <row r="509" spans="3:6" s="41" customFormat="1" ht="13.5" customHeight="1" x14ac:dyDescent="0.3">
      <c r="C509" s="133"/>
      <c r="D509" s="134"/>
      <c r="E509" s="135"/>
      <c r="F509" s="135"/>
    </row>
    <row r="510" spans="3:6" s="41" customFormat="1" ht="13.5" customHeight="1" x14ac:dyDescent="0.3">
      <c r="C510" s="133"/>
      <c r="D510" s="134"/>
      <c r="E510" s="135"/>
      <c r="F510" s="135"/>
    </row>
    <row r="511" spans="3:6" s="41" customFormat="1" ht="13.5" customHeight="1" x14ac:dyDescent="0.3">
      <c r="C511" s="133"/>
      <c r="D511" s="134"/>
      <c r="E511" s="135"/>
      <c r="F511" s="135"/>
    </row>
    <row r="512" spans="3:6" s="41" customFormat="1" ht="13.5" customHeight="1" x14ac:dyDescent="0.3">
      <c r="C512" s="133"/>
      <c r="D512" s="134"/>
      <c r="E512" s="135"/>
      <c r="F512" s="135"/>
    </row>
    <row r="513" spans="3:6" s="41" customFormat="1" ht="13.5" customHeight="1" x14ac:dyDescent="0.3">
      <c r="C513" s="133"/>
      <c r="D513" s="134"/>
      <c r="E513" s="135"/>
      <c r="F513" s="135"/>
    </row>
    <row r="514" spans="3:6" s="41" customFormat="1" ht="13.5" customHeight="1" x14ac:dyDescent="0.3">
      <c r="C514" s="133"/>
      <c r="D514" s="134"/>
      <c r="E514" s="135"/>
      <c r="F514" s="135"/>
    </row>
  </sheetData>
  <mergeCells count="5">
    <mergeCell ref="A57:C57"/>
    <mergeCell ref="A58:C58"/>
    <mergeCell ref="A59:C59"/>
    <mergeCell ref="A60:C60"/>
    <mergeCell ref="A61:C6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J6" sqref="J6"/>
    </sheetView>
  </sheetViews>
  <sheetFormatPr defaultRowHeight="15" x14ac:dyDescent="0.25"/>
  <sheetData>
    <row r="1" spans="1:9" s="31" customFormat="1" x14ac:dyDescent="0.25">
      <c r="C1" s="142" t="s">
        <v>495</v>
      </c>
      <c r="D1" s="142"/>
      <c r="E1" s="142"/>
      <c r="F1" s="142"/>
      <c r="G1" s="142"/>
      <c r="H1" s="142"/>
      <c r="I1" s="142"/>
    </row>
    <row r="2" spans="1:9" ht="29.25" x14ac:dyDescent="0.25">
      <c r="A2" s="26" t="s">
        <v>188</v>
      </c>
      <c r="B2" s="194" t="s">
        <v>189</v>
      </c>
      <c r="C2" s="195"/>
      <c r="D2" s="194" t="s">
        <v>190</v>
      </c>
      <c r="E2" s="195"/>
    </row>
    <row r="3" spans="1:9" x14ac:dyDescent="0.25">
      <c r="A3" s="27" t="s">
        <v>191</v>
      </c>
      <c r="B3" s="82" t="s">
        <v>192</v>
      </c>
      <c r="C3" s="83" t="s">
        <v>177</v>
      </c>
      <c r="D3" s="82" t="s">
        <v>192</v>
      </c>
      <c r="E3" s="83" t="s">
        <v>177</v>
      </c>
    </row>
    <row r="4" spans="1:9" ht="16.5" x14ac:dyDescent="0.3">
      <c r="A4" s="28" t="s">
        <v>193</v>
      </c>
      <c r="B4" s="84">
        <v>5516.2669999999998</v>
      </c>
      <c r="C4" s="85">
        <v>79.5340275546979</v>
      </c>
      <c r="D4" s="84">
        <v>1516.6580000000001</v>
      </c>
      <c r="E4" s="85">
        <v>55.637573552069732</v>
      </c>
    </row>
    <row r="5" spans="1:9" ht="16.5" x14ac:dyDescent="0.3">
      <c r="A5" s="28" t="s">
        <v>194</v>
      </c>
      <c r="B5" s="84">
        <v>527.827</v>
      </c>
      <c r="C5" s="85">
        <v>7.6102565670069149</v>
      </c>
      <c r="D5" s="84">
        <v>1185.864</v>
      </c>
      <c r="E5" s="85">
        <v>43.502619260737504</v>
      </c>
    </row>
    <row r="6" spans="1:9" ht="16.5" x14ac:dyDescent="0.3">
      <c r="A6" s="28" t="s">
        <v>195</v>
      </c>
      <c r="B6" s="84">
        <v>891.63800000000003</v>
      </c>
      <c r="C6" s="85">
        <v>12.855715878295182</v>
      </c>
      <c r="D6" s="84">
        <v>23.437999999999999</v>
      </c>
      <c r="E6" s="85">
        <v>0.85980718719276872</v>
      </c>
    </row>
    <row r="7" spans="1:9" x14ac:dyDescent="0.25">
      <c r="A7" s="27" t="s">
        <v>196</v>
      </c>
      <c r="B7" s="86">
        <v>6935.732</v>
      </c>
      <c r="C7" s="87">
        <v>100</v>
      </c>
      <c r="D7" s="86">
        <v>2725.96</v>
      </c>
      <c r="E7" s="87">
        <v>100</v>
      </c>
    </row>
    <row r="8" spans="1:9" ht="16.5" x14ac:dyDescent="0.3">
      <c r="A8" s="8"/>
      <c r="B8" s="8"/>
      <c r="C8" s="8"/>
      <c r="D8" s="8"/>
      <c r="E8" s="8"/>
    </row>
  </sheetData>
  <mergeCells count="2">
    <mergeCell ref="B2:C2"/>
    <mergeCell ref="D2:E2"/>
  </mergeCell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workbookViewId="0">
      <selection activeCell="J4" sqref="J4"/>
    </sheetView>
  </sheetViews>
  <sheetFormatPr defaultRowHeight="15.75" x14ac:dyDescent="0.25"/>
  <cols>
    <col min="1" max="2" width="7.7109375" style="44" customWidth="1"/>
    <col min="3" max="3" width="7.7109375" style="185" customWidth="1"/>
    <col min="4" max="6" width="7.7109375" style="186" customWidth="1"/>
    <col min="7" max="16384" width="9.140625" style="44"/>
  </cols>
  <sheetData>
    <row r="1" spans="1:6" ht="165.75" x14ac:dyDescent="0.25">
      <c r="A1" s="156" t="s">
        <v>204</v>
      </c>
      <c r="B1" s="156" t="s">
        <v>369</v>
      </c>
      <c r="C1" s="157" t="s">
        <v>206</v>
      </c>
      <c r="D1" s="158" t="s">
        <v>207</v>
      </c>
      <c r="E1" s="158" t="s">
        <v>454</v>
      </c>
      <c r="F1" s="159" t="s">
        <v>455</v>
      </c>
    </row>
    <row r="2" spans="1:6" ht="17.25" x14ac:dyDescent="0.3">
      <c r="A2" s="160" t="s">
        <v>209</v>
      </c>
      <c r="B2" s="160" t="s">
        <v>377</v>
      </c>
      <c r="C2" s="161" t="s">
        <v>471</v>
      </c>
      <c r="D2" s="162">
        <v>847.55200000000002</v>
      </c>
      <c r="E2" s="162">
        <f>D2/D$58*100</f>
        <v>52.932565238897034</v>
      </c>
      <c r="F2" s="163">
        <f>D2/D$60*100</f>
        <v>31.091347561230609</v>
      </c>
    </row>
    <row r="3" spans="1:6" ht="17.25" x14ac:dyDescent="0.3">
      <c r="A3" s="160" t="s">
        <v>212</v>
      </c>
      <c r="B3" s="160" t="s">
        <v>378</v>
      </c>
      <c r="C3" s="164" t="s">
        <v>453</v>
      </c>
      <c r="D3" s="162">
        <v>94.152000000000001</v>
      </c>
      <c r="E3" s="162">
        <f t="shared" ref="E3:E58" si="0">D3/D$58*100</f>
        <v>5.8801193111132219</v>
      </c>
      <c r="F3" s="163">
        <f t="shared" ref="F3:F60" si="1">D3/D$60*100</f>
        <v>3.45384419550067</v>
      </c>
    </row>
    <row r="4" spans="1:6" ht="17.25" x14ac:dyDescent="0.3">
      <c r="A4" s="160" t="s">
        <v>215</v>
      </c>
      <c r="B4" s="160" t="s">
        <v>379</v>
      </c>
      <c r="C4" s="164" t="s">
        <v>422</v>
      </c>
      <c r="D4" s="162">
        <v>85.319000000000003</v>
      </c>
      <c r="E4" s="162">
        <f t="shared" si="0"/>
        <v>5.3284677914953367</v>
      </c>
      <c r="F4" s="163">
        <f t="shared" si="1"/>
        <v>3.1298170290160772</v>
      </c>
    </row>
    <row r="5" spans="1:6" ht="17.25" x14ac:dyDescent="0.3">
      <c r="A5" s="160" t="s">
        <v>218</v>
      </c>
      <c r="B5" s="160" t="s">
        <v>380</v>
      </c>
      <c r="C5" s="164" t="s">
        <v>470</v>
      </c>
      <c r="D5" s="162">
        <v>71.572999999999993</v>
      </c>
      <c r="E5" s="162">
        <f t="shared" si="0"/>
        <v>4.4699823631394606</v>
      </c>
      <c r="F5" s="163">
        <f t="shared" si="1"/>
        <v>2.6255628197443439</v>
      </c>
    </row>
    <row r="6" spans="1:6" ht="17.25" x14ac:dyDescent="0.3">
      <c r="A6" s="160" t="s">
        <v>221</v>
      </c>
      <c r="B6" s="160" t="s">
        <v>381</v>
      </c>
      <c r="C6" s="164" t="s">
        <v>469</v>
      </c>
      <c r="D6" s="162">
        <v>56.186999999999998</v>
      </c>
      <c r="E6" s="162">
        <f t="shared" si="0"/>
        <v>3.5090732404358755</v>
      </c>
      <c r="F6" s="163">
        <f t="shared" si="1"/>
        <v>2.0611473342318396</v>
      </c>
    </row>
    <row r="7" spans="1:6" ht="17.25" x14ac:dyDescent="0.3">
      <c r="A7" s="160" t="s">
        <v>224</v>
      </c>
      <c r="B7" s="160" t="s">
        <v>382</v>
      </c>
      <c r="C7" s="164" t="s">
        <v>423</v>
      </c>
      <c r="D7" s="162">
        <v>36.279000000000003</v>
      </c>
      <c r="E7" s="162">
        <f t="shared" si="0"/>
        <v>2.2657495166101262</v>
      </c>
      <c r="F7" s="163">
        <f t="shared" si="1"/>
        <v>1.3308481345969161</v>
      </c>
    </row>
    <row r="8" spans="1:6" ht="17.25" x14ac:dyDescent="0.3">
      <c r="A8" s="160" t="s">
        <v>227</v>
      </c>
      <c r="B8" s="160" t="s">
        <v>383</v>
      </c>
      <c r="C8" s="164" t="s">
        <v>424</v>
      </c>
      <c r="D8" s="162">
        <v>29.789000000000001</v>
      </c>
      <c r="E8" s="162">
        <f t="shared" si="0"/>
        <v>1.8604264822707086</v>
      </c>
      <c r="F8" s="163">
        <f t="shared" si="1"/>
        <v>1.092770888985571</v>
      </c>
    </row>
    <row r="9" spans="1:6" ht="17.25" x14ac:dyDescent="0.3">
      <c r="A9" s="160" t="s">
        <v>230</v>
      </c>
      <c r="B9" s="160" t="s">
        <v>384</v>
      </c>
      <c r="C9" s="164" t="s">
        <v>425</v>
      </c>
      <c r="D9" s="162">
        <v>26.523</v>
      </c>
      <c r="E9" s="162">
        <f t="shared" si="0"/>
        <v>1.6564534421855719</v>
      </c>
      <c r="F9" s="163">
        <f t="shared" si="1"/>
        <v>0.97296190837437635</v>
      </c>
    </row>
    <row r="10" spans="1:6" ht="17.25" x14ac:dyDescent="0.3">
      <c r="A10" s="160" t="s">
        <v>233</v>
      </c>
      <c r="B10" s="160" t="s">
        <v>385</v>
      </c>
      <c r="C10" s="164" t="s">
        <v>426</v>
      </c>
      <c r="D10" s="162">
        <v>23.071000000000002</v>
      </c>
      <c r="E10" s="162">
        <f t="shared" si="0"/>
        <v>1.4408640562780732</v>
      </c>
      <c r="F10" s="163">
        <f t="shared" si="1"/>
        <v>0.84632975862855775</v>
      </c>
    </row>
    <row r="11" spans="1:6" ht="17.25" x14ac:dyDescent="0.3">
      <c r="A11" s="160" t="s">
        <v>228</v>
      </c>
      <c r="B11" s="160" t="s">
        <v>386</v>
      </c>
      <c r="C11" s="164" t="s">
        <v>427</v>
      </c>
      <c r="D11" s="162">
        <v>21.012</v>
      </c>
      <c r="E11" s="162">
        <f t="shared" si="0"/>
        <v>1.3122723570939652</v>
      </c>
      <c r="F11" s="163">
        <f t="shared" si="1"/>
        <v>0.7707980099823698</v>
      </c>
    </row>
    <row r="12" spans="1:6" ht="17.25" x14ac:dyDescent="0.3">
      <c r="A12" s="160" t="s">
        <v>245</v>
      </c>
      <c r="B12" s="160" t="s">
        <v>387</v>
      </c>
      <c r="C12" s="164" t="s">
        <v>428</v>
      </c>
      <c r="D12" s="162">
        <v>18.623000000000001</v>
      </c>
      <c r="E12" s="162">
        <f t="shared" si="0"/>
        <v>1.1630710120959886</v>
      </c>
      <c r="F12" s="163">
        <f t="shared" si="1"/>
        <v>0.68316063867797805</v>
      </c>
    </row>
    <row r="13" spans="1:6" ht="17.25" x14ac:dyDescent="0.3">
      <c r="A13" s="160" t="s">
        <v>237</v>
      </c>
      <c r="B13" s="160" t="s">
        <v>388</v>
      </c>
      <c r="C13" s="164" t="s">
        <v>429</v>
      </c>
      <c r="D13" s="162">
        <v>15.198</v>
      </c>
      <c r="E13" s="162">
        <f t="shared" si="0"/>
        <v>0.94916786993689728</v>
      </c>
      <c r="F13" s="163">
        <f t="shared" si="1"/>
        <v>0.55751894896783061</v>
      </c>
    </row>
    <row r="14" spans="1:6" ht="17.25" x14ac:dyDescent="0.3">
      <c r="A14" s="160" t="s">
        <v>246</v>
      </c>
      <c r="B14" s="160" t="s">
        <v>389</v>
      </c>
      <c r="C14" s="164" t="s">
        <v>430</v>
      </c>
      <c r="D14" s="162">
        <v>13.615</v>
      </c>
      <c r="E14" s="162">
        <f t="shared" si="0"/>
        <v>0.85030402350249079</v>
      </c>
      <c r="F14" s="163">
        <f t="shared" si="1"/>
        <v>0.49944864391347638</v>
      </c>
    </row>
    <row r="15" spans="1:6" ht="258.75" x14ac:dyDescent="0.3">
      <c r="A15" s="160" t="s">
        <v>247</v>
      </c>
      <c r="B15" s="160" t="s">
        <v>350</v>
      </c>
      <c r="C15" s="165" t="s">
        <v>487</v>
      </c>
      <c r="D15" s="162">
        <v>9.1820000000000004</v>
      </c>
      <c r="E15" s="162">
        <f t="shared" si="0"/>
        <v>0.57344778140285491</v>
      </c>
      <c r="F15" s="163">
        <f t="shared" si="1"/>
        <v>0.33682977953826954</v>
      </c>
    </row>
    <row r="16" spans="1:6" ht="17.25" x14ac:dyDescent="0.3">
      <c r="A16" s="160" t="s">
        <v>248</v>
      </c>
      <c r="B16" s="160" t="s">
        <v>390</v>
      </c>
      <c r="C16" s="164" t="s">
        <v>431</v>
      </c>
      <c r="D16" s="162">
        <v>7.5970000000000004</v>
      </c>
      <c r="E16" s="162">
        <f t="shared" si="0"/>
        <v>0.4744590280241221</v>
      </c>
      <c r="F16" s="163">
        <f t="shared" si="1"/>
        <v>0.2786861070738656</v>
      </c>
    </row>
    <row r="17" spans="1:6" ht="17.25" x14ac:dyDescent="0.3">
      <c r="A17" s="160" t="s">
        <v>249</v>
      </c>
      <c r="B17" s="160" t="s">
        <v>391</v>
      </c>
      <c r="C17" s="164" t="s">
        <v>432</v>
      </c>
      <c r="D17" s="162">
        <v>6.9359999999999999</v>
      </c>
      <c r="E17" s="162">
        <f t="shared" si="0"/>
        <v>0.43317728292422153</v>
      </c>
      <c r="F17" s="163">
        <f t="shared" si="1"/>
        <v>0.25443817805243274</v>
      </c>
    </row>
    <row r="18" spans="1:6" ht="17.25" x14ac:dyDescent="0.3">
      <c r="A18" s="160" t="s">
        <v>250</v>
      </c>
      <c r="B18" s="160" t="s">
        <v>392</v>
      </c>
      <c r="C18" s="164" t="s">
        <v>433</v>
      </c>
      <c r="D18" s="162">
        <v>6.6230000000000002</v>
      </c>
      <c r="E18" s="162">
        <f t="shared" si="0"/>
        <v>0.41362934613712787</v>
      </c>
      <c r="F18" s="163">
        <f t="shared" si="1"/>
        <v>0.24295617837965139</v>
      </c>
    </row>
    <row r="19" spans="1:6" ht="17.25" x14ac:dyDescent="0.3">
      <c r="A19" s="160" t="s">
        <v>251</v>
      </c>
      <c r="B19" s="160" t="s">
        <v>393</v>
      </c>
      <c r="C19" s="164" t="s">
        <v>434</v>
      </c>
      <c r="D19" s="162">
        <v>6.4180000000000001</v>
      </c>
      <c r="E19" s="162">
        <f t="shared" si="0"/>
        <v>0.40082638434366408</v>
      </c>
      <c r="F19" s="163">
        <f t="shared" si="1"/>
        <v>0.23543601884955501</v>
      </c>
    </row>
    <row r="20" spans="1:6" ht="17.25" x14ac:dyDescent="0.3">
      <c r="A20" s="160" t="s">
        <v>252</v>
      </c>
      <c r="B20" s="160" t="s">
        <v>394</v>
      </c>
      <c r="C20" s="164" t="s">
        <v>435</v>
      </c>
      <c r="D20" s="162">
        <v>6.194</v>
      </c>
      <c r="E20" s="162">
        <f t="shared" si="0"/>
        <v>0.38683680657909858</v>
      </c>
      <c r="F20" s="163">
        <f t="shared" si="1"/>
        <v>0.22721886892398624</v>
      </c>
    </row>
    <row r="21" spans="1:6" ht="241.5" x14ac:dyDescent="0.3">
      <c r="A21" s="160" t="s">
        <v>253</v>
      </c>
      <c r="B21" s="160" t="s">
        <v>395</v>
      </c>
      <c r="C21" s="166" t="s">
        <v>481</v>
      </c>
      <c r="D21" s="162">
        <v>5.8949999999999996</v>
      </c>
      <c r="E21" s="162">
        <f t="shared" si="0"/>
        <v>0.36816321840229033</v>
      </c>
      <c r="F21" s="163">
        <f t="shared" si="1"/>
        <v>0.21625044112155289</v>
      </c>
    </row>
    <row r="22" spans="1:6" ht="17.25" x14ac:dyDescent="0.3">
      <c r="A22" s="160" t="s">
        <v>254</v>
      </c>
      <c r="B22" s="160" t="s">
        <v>396</v>
      </c>
      <c r="C22" s="164" t="s">
        <v>436</v>
      </c>
      <c r="D22" s="162">
        <v>5.7679999999999998</v>
      </c>
      <c r="E22" s="162">
        <f t="shared" si="0"/>
        <v>0.3602316274375591</v>
      </c>
      <c r="F22" s="163">
        <f t="shared" si="1"/>
        <v>0.21159161058339565</v>
      </c>
    </row>
    <row r="23" spans="1:6" ht="17.25" x14ac:dyDescent="0.3">
      <c r="A23" s="160" t="s">
        <v>236</v>
      </c>
      <c r="B23" s="160" t="s">
        <v>397</v>
      </c>
      <c r="C23" s="164" t="s">
        <v>477</v>
      </c>
      <c r="D23" s="162">
        <v>5.6260000000000003</v>
      </c>
      <c r="E23" s="162">
        <f t="shared" si="0"/>
        <v>0.3513632343903792</v>
      </c>
      <c r="F23" s="163">
        <f t="shared" si="1"/>
        <v>0.20638252446986546</v>
      </c>
    </row>
    <row r="24" spans="1:6" ht="17.25" x14ac:dyDescent="0.3">
      <c r="A24" s="160" t="s">
        <v>255</v>
      </c>
      <c r="B24" s="160" t="s">
        <v>326</v>
      </c>
      <c r="C24" s="164" t="s">
        <v>472</v>
      </c>
      <c r="D24" s="162">
        <v>5.226</v>
      </c>
      <c r="E24" s="162">
        <f t="shared" si="0"/>
        <v>0.32638184552508387</v>
      </c>
      <c r="F24" s="163">
        <f t="shared" si="1"/>
        <v>0.19170904245992124</v>
      </c>
    </row>
    <row r="25" spans="1:6" ht="17.25" x14ac:dyDescent="0.3">
      <c r="A25" s="160" t="s">
        <v>256</v>
      </c>
      <c r="B25" s="160" t="s">
        <v>398</v>
      </c>
      <c r="C25" s="164" t="s">
        <v>437</v>
      </c>
      <c r="D25" s="162">
        <v>4.9359999999999999</v>
      </c>
      <c r="E25" s="162">
        <f t="shared" si="0"/>
        <v>0.30827033859774472</v>
      </c>
      <c r="F25" s="163">
        <f t="shared" si="1"/>
        <v>0.18107076800271166</v>
      </c>
    </row>
    <row r="26" spans="1:6" s="60" customFormat="1" ht="17.25" x14ac:dyDescent="0.3">
      <c r="A26" s="167" t="s">
        <v>257</v>
      </c>
      <c r="B26" s="168" t="s">
        <v>323</v>
      </c>
      <c r="C26" s="169" t="s">
        <v>473</v>
      </c>
      <c r="D26" s="170">
        <v>4.5060000000000002</v>
      </c>
      <c r="E26" s="171">
        <f t="shared" si="0"/>
        <v>0.28141534556755221</v>
      </c>
      <c r="F26" s="172">
        <f t="shared" si="1"/>
        <v>0.16529677484202165</v>
      </c>
    </row>
    <row r="27" spans="1:6" ht="17.25" x14ac:dyDescent="0.3">
      <c r="A27" s="62"/>
      <c r="B27" s="62"/>
      <c r="C27" s="173"/>
      <c r="D27" s="174"/>
      <c r="E27" s="174"/>
      <c r="F27" s="174"/>
    </row>
    <row r="28" spans="1:6" ht="17.25" x14ac:dyDescent="0.3">
      <c r="A28" s="62"/>
      <c r="B28" s="62"/>
      <c r="C28" s="173"/>
      <c r="D28" s="174"/>
      <c r="E28" s="174"/>
      <c r="F28" s="174"/>
    </row>
    <row r="29" spans="1:6" ht="17.25" x14ac:dyDescent="0.3">
      <c r="A29" s="62"/>
      <c r="B29" s="62"/>
      <c r="C29" s="173"/>
      <c r="D29" s="174"/>
      <c r="E29" s="174"/>
      <c r="F29" s="174"/>
    </row>
    <row r="30" spans="1:6" ht="165.75" x14ac:dyDescent="0.25">
      <c r="A30" s="156" t="s">
        <v>204</v>
      </c>
      <c r="B30" s="175" t="s">
        <v>369</v>
      </c>
      <c r="C30" s="176" t="s">
        <v>206</v>
      </c>
      <c r="D30" s="159" t="s">
        <v>207</v>
      </c>
      <c r="E30" s="159" t="s">
        <v>454</v>
      </c>
      <c r="F30" s="159" t="s">
        <v>455</v>
      </c>
    </row>
    <row r="31" spans="1:6" ht="17.25" x14ac:dyDescent="0.3">
      <c r="A31" s="160" t="s">
        <v>222</v>
      </c>
      <c r="B31" s="177" t="s">
        <v>399</v>
      </c>
      <c r="C31" s="164" t="s">
        <v>474</v>
      </c>
      <c r="D31" s="163">
        <v>4.1449999999999996</v>
      </c>
      <c r="E31" s="163">
        <f t="shared" si="0"/>
        <v>0.25886964211662311</v>
      </c>
      <c r="F31" s="163">
        <f t="shared" si="1"/>
        <v>0.15205395732804694</v>
      </c>
    </row>
    <row r="32" spans="1:6" ht="17.25" x14ac:dyDescent="0.3">
      <c r="A32" s="160" t="s">
        <v>258</v>
      </c>
      <c r="B32" s="177" t="s">
        <v>400</v>
      </c>
      <c r="C32" s="164" t="s">
        <v>438</v>
      </c>
      <c r="D32" s="163">
        <v>4.093</v>
      </c>
      <c r="E32" s="163">
        <f t="shared" si="0"/>
        <v>0.25562206156413475</v>
      </c>
      <c r="F32" s="163">
        <f t="shared" si="1"/>
        <v>0.15014640466675422</v>
      </c>
    </row>
    <row r="33" spans="1:6" ht="17.25" x14ac:dyDescent="0.3">
      <c r="A33" s="160" t="s">
        <v>216</v>
      </c>
      <c r="B33" s="177" t="s">
        <v>401</v>
      </c>
      <c r="C33" s="164" t="s">
        <v>479</v>
      </c>
      <c r="D33" s="163">
        <v>4.0640000000000001</v>
      </c>
      <c r="E33" s="163">
        <f t="shared" si="0"/>
        <v>0.25381091087140084</v>
      </c>
      <c r="F33" s="163">
        <f t="shared" si="1"/>
        <v>0.14908257722103327</v>
      </c>
    </row>
    <row r="34" spans="1:6" ht="17.25" x14ac:dyDescent="0.3">
      <c r="A34" s="160" t="s">
        <v>259</v>
      </c>
      <c r="B34" s="177" t="s">
        <v>402</v>
      </c>
      <c r="C34" s="164" t="s">
        <v>480</v>
      </c>
      <c r="D34" s="163">
        <v>3.637</v>
      </c>
      <c r="E34" s="163">
        <f t="shared" si="0"/>
        <v>0.22714327825769806</v>
      </c>
      <c r="F34" s="163">
        <f t="shared" si="1"/>
        <v>0.1334186351754178</v>
      </c>
    </row>
    <row r="35" spans="1:6" ht="17.25" x14ac:dyDescent="0.3">
      <c r="A35" s="160" t="s">
        <v>260</v>
      </c>
      <c r="B35" s="177" t="s">
        <v>403</v>
      </c>
      <c r="C35" s="164" t="s">
        <v>439</v>
      </c>
      <c r="D35" s="163">
        <v>3.4870000000000001</v>
      </c>
      <c r="E35" s="163">
        <f t="shared" si="0"/>
        <v>0.2177752574332123</v>
      </c>
      <c r="F35" s="163">
        <f t="shared" si="1"/>
        <v>0.12791607942168876</v>
      </c>
    </row>
    <row r="36" spans="1:6" ht="17.25" x14ac:dyDescent="0.3">
      <c r="A36" s="160" t="s">
        <v>261</v>
      </c>
      <c r="B36" s="177" t="s">
        <v>404</v>
      </c>
      <c r="C36" s="164" t="s">
        <v>475</v>
      </c>
      <c r="D36" s="163">
        <v>3.26</v>
      </c>
      <c r="E36" s="163">
        <f t="shared" si="0"/>
        <v>0.20359831925215716</v>
      </c>
      <c r="F36" s="163">
        <f t="shared" si="1"/>
        <v>0.11958887838104539</v>
      </c>
    </row>
    <row r="37" spans="1:6" ht="17.25" x14ac:dyDescent="0.3">
      <c r="A37" s="160" t="s">
        <v>262</v>
      </c>
      <c r="B37" s="177" t="s">
        <v>405</v>
      </c>
      <c r="C37" s="164" t="s">
        <v>440</v>
      </c>
      <c r="D37" s="163">
        <v>3.202</v>
      </c>
      <c r="E37" s="163">
        <f t="shared" si="0"/>
        <v>0.19997601786668934</v>
      </c>
      <c r="F37" s="163">
        <f t="shared" si="1"/>
        <v>0.11746122348960347</v>
      </c>
    </row>
    <row r="38" spans="1:6" ht="17.25" x14ac:dyDescent="0.3">
      <c r="A38" s="160" t="s">
        <v>263</v>
      </c>
      <c r="B38" s="177" t="s">
        <v>406</v>
      </c>
      <c r="C38" s="164" t="s">
        <v>441</v>
      </c>
      <c r="D38" s="163">
        <v>3.141</v>
      </c>
      <c r="E38" s="163">
        <f t="shared" si="0"/>
        <v>0.19616635606473179</v>
      </c>
      <c r="F38" s="163">
        <f t="shared" si="1"/>
        <v>0.11522351748308697</v>
      </c>
    </row>
    <row r="39" spans="1:6" ht="17.25" x14ac:dyDescent="0.3">
      <c r="A39" s="160" t="s">
        <v>264</v>
      </c>
      <c r="B39" s="177" t="s">
        <v>407</v>
      </c>
      <c r="C39" s="164" t="s">
        <v>442</v>
      </c>
      <c r="D39" s="163">
        <v>3.09</v>
      </c>
      <c r="E39" s="163">
        <f t="shared" si="0"/>
        <v>0.19298122898440664</v>
      </c>
      <c r="F39" s="163">
        <f t="shared" si="1"/>
        <v>0.11335264852681907</v>
      </c>
    </row>
    <row r="40" spans="1:6" ht="17.25" x14ac:dyDescent="0.3">
      <c r="A40" s="160" t="s">
        <v>265</v>
      </c>
      <c r="B40" s="177" t="s">
        <v>408</v>
      </c>
      <c r="C40" s="164" t="s">
        <v>443</v>
      </c>
      <c r="D40" s="163">
        <v>3.0739999999999998</v>
      </c>
      <c r="E40" s="163">
        <f t="shared" si="0"/>
        <v>0.19198197342979481</v>
      </c>
      <c r="F40" s="163">
        <f t="shared" si="1"/>
        <v>0.11276570924642132</v>
      </c>
    </row>
    <row r="41" spans="1:6" ht="17.25" x14ac:dyDescent="0.3">
      <c r="A41" s="160" t="s">
        <v>266</v>
      </c>
      <c r="B41" s="177" t="s">
        <v>409</v>
      </c>
      <c r="C41" s="164" t="s">
        <v>452</v>
      </c>
      <c r="D41" s="163">
        <v>2.9060000000000001</v>
      </c>
      <c r="E41" s="163">
        <f t="shared" si="0"/>
        <v>0.18148979010637079</v>
      </c>
      <c r="F41" s="163">
        <f t="shared" si="1"/>
        <v>0.10660284680224476</v>
      </c>
    </row>
    <row r="42" spans="1:6" ht="17.25" x14ac:dyDescent="0.3">
      <c r="A42" s="160" t="s">
        <v>267</v>
      </c>
      <c r="B42" s="177" t="s">
        <v>410</v>
      </c>
      <c r="C42" s="164" t="s">
        <v>451</v>
      </c>
      <c r="D42" s="163">
        <v>2.754</v>
      </c>
      <c r="E42" s="163">
        <f t="shared" si="0"/>
        <v>0.17199686233755854</v>
      </c>
      <c r="F42" s="163">
        <f t="shared" si="1"/>
        <v>0.10102692363846595</v>
      </c>
    </row>
    <row r="43" spans="1:6" ht="17.25" x14ac:dyDescent="0.3">
      <c r="A43" s="160" t="s">
        <v>268</v>
      </c>
      <c r="B43" s="177" t="s">
        <v>411</v>
      </c>
      <c r="C43" s="164" t="s">
        <v>450</v>
      </c>
      <c r="D43" s="163">
        <v>2.6579999999999999</v>
      </c>
      <c r="E43" s="163">
        <f t="shared" si="0"/>
        <v>0.16600132900988765</v>
      </c>
      <c r="F43" s="163">
        <f t="shared" si="1"/>
        <v>9.7505287956079337E-2</v>
      </c>
    </row>
    <row r="44" spans="1:6" ht="17.25" x14ac:dyDescent="0.3">
      <c r="A44" s="160" t="s">
        <v>234</v>
      </c>
      <c r="B44" s="177" t="s">
        <v>412</v>
      </c>
      <c r="C44" s="164" t="s">
        <v>449</v>
      </c>
      <c r="D44" s="163">
        <v>2.468</v>
      </c>
      <c r="E44" s="163">
        <f t="shared" si="0"/>
        <v>0.15413516929887236</v>
      </c>
      <c r="F44" s="163">
        <f t="shared" si="1"/>
        <v>9.0535384001355829E-2</v>
      </c>
    </row>
    <row r="45" spans="1:6" ht="17.25" x14ac:dyDescent="0.3">
      <c r="A45" s="160" t="s">
        <v>269</v>
      </c>
      <c r="B45" s="177" t="s">
        <v>413</v>
      </c>
      <c r="C45" s="164" t="s">
        <v>448</v>
      </c>
      <c r="D45" s="163">
        <v>2.4569999999999999</v>
      </c>
      <c r="E45" s="163">
        <f t="shared" si="0"/>
        <v>0.15344818110507671</v>
      </c>
      <c r="F45" s="163">
        <f t="shared" si="1"/>
        <v>9.0131863246082369E-2</v>
      </c>
    </row>
    <row r="46" spans="1:6" ht="17.25" x14ac:dyDescent="0.3">
      <c r="A46" s="160" t="s">
        <v>270</v>
      </c>
      <c r="B46" s="177" t="s">
        <v>328</v>
      </c>
      <c r="C46" s="164" t="s">
        <v>478</v>
      </c>
      <c r="D46" s="163">
        <v>2.4449999999999998</v>
      </c>
      <c r="E46" s="163">
        <f t="shared" si="0"/>
        <v>0.15269873943911785</v>
      </c>
      <c r="F46" s="163">
        <f t="shared" si="1"/>
        <v>8.9691658785784042E-2</v>
      </c>
    </row>
    <row r="47" spans="1:6" ht="17.25" x14ac:dyDescent="0.3">
      <c r="A47" s="160" t="s">
        <v>271</v>
      </c>
      <c r="B47" s="177" t="s">
        <v>324</v>
      </c>
      <c r="C47" s="164" t="s">
        <v>283</v>
      </c>
      <c r="D47" s="163">
        <v>2.3610000000000002</v>
      </c>
      <c r="E47" s="163">
        <f t="shared" si="0"/>
        <v>0.14745264777740588</v>
      </c>
      <c r="F47" s="163">
        <f t="shared" si="1"/>
        <v>8.6610227563695755E-2</v>
      </c>
    </row>
    <row r="48" spans="1:6" ht="17.25" x14ac:dyDescent="0.3">
      <c r="A48" s="160" t="s">
        <v>272</v>
      </c>
      <c r="B48" s="177" t="s">
        <v>414</v>
      </c>
      <c r="C48" s="164" t="s">
        <v>447</v>
      </c>
      <c r="D48" s="163">
        <v>2.331</v>
      </c>
      <c r="E48" s="163">
        <f t="shared" si="0"/>
        <v>0.1455790436125087</v>
      </c>
      <c r="F48" s="163">
        <f t="shared" si="1"/>
        <v>8.5509716412949938E-2</v>
      </c>
    </row>
    <row r="49" spans="1:6" ht="17.25" x14ac:dyDescent="0.3">
      <c r="A49" s="160" t="s">
        <v>273</v>
      </c>
      <c r="B49" s="177" t="s">
        <v>415</v>
      </c>
      <c r="C49" s="164" t="s">
        <v>483</v>
      </c>
      <c r="D49" s="163">
        <v>2.1850000000000001</v>
      </c>
      <c r="E49" s="163">
        <f t="shared" si="0"/>
        <v>0.13646083667667588</v>
      </c>
      <c r="F49" s="163">
        <f t="shared" si="1"/>
        <v>8.0153895479320308E-2</v>
      </c>
    </row>
    <row r="50" spans="1:6" ht="17.25" x14ac:dyDescent="0.3">
      <c r="A50" s="160" t="s">
        <v>274</v>
      </c>
      <c r="B50" s="177" t="s">
        <v>416</v>
      </c>
      <c r="C50" s="164" t="s">
        <v>476</v>
      </c>
      <c r="D50" s="163">
        <v>2.1379999999999999</v>
      </c>
      <c r="E50" s="163">
        <f t="shared" si="0"/>
        <v>0.13352552348500368</v>
      </c>
      <c r="F50" s="163">
        <f t="shared" si="1"/>
        <v>7.8429761343151841E-2</v>
      </c>
    </row>
    <row r="51" spans="1:6" ht="17.25" x14ac:dyDescent="0.3">
      <c r="A51" s="160" t="s">
        <v>275</v>
      </c>
      <c r="B51" s="177" t="s">
        <v>417</v>
      </c>
      <c r="C51" s="164" t="s">
        <v>446</v>
      </c>
      <c r="D51" s="163">
        <v>2.0449999999999999</v>
      </c>
      <c r="E51" s="163">
        <f t="shared" si="0"/>
        <v>0.1277173505738225</v>
      </c>
      <c r="F51" s="163">
        <f t="shared" si="1"/>
        <v>7.5018176775839829E-2</v>
      </c>
    </row>
    <row r="52" spans="1:6" ht="17.25" x14ac:dyDescent="0.3">
      <c r="A52" s="160" t="s">
        <v>276</v>
      </c>
      <c r="B52" s="177" t="s">
        <v>418</v>
      </c>
      <c r="C52" s="164" t="s">
        <v>445</v>
      </c>
      <c r="D52" s="163">
        <v>1.9019999999999999</v>
      </c>
      <c r="E52" s="163">
        <f t="shared" si="0"/>
        <v>0.11878650405447942</v>
      </c>
      <c r="F52" s="163">
        <f t="shared" si="1"/>
        <v>6.977240695728476E-2</v>
      </c>
    </row>
    <row r="53" spans="1:6" ht="17.25" x14ac:dyDescent="0.3">
      <c r="A53" s="160" t="s">
        <v>277</v>
      </c>
      <c r="B53" s="177" t="s">
        <v>419</v>
      </c>
      <c r="C53" s="164" t="s">
        <v>444</v>
      </c>
      <c r="D53" s="163">
        <v>1.887</v>
      </c>
      <c r="E53" s="163">
        <f t="shared" si="0"/>
        <v>0.11784970197203086</v>
      </c>
      <c r="F53" s="163">
        <f t="shared" si="1"/>
        <v>6.9222151381911859E-2</v>
      </c>
    </row>
    <row r="54" spans="1:6" ht="17.25" x14ac:dyDescent="0.3">
      <c r="A54" s="160" t="s">
        <v>278</v>
      </c>
      <c r="B54" s="177" t="s">
        <v>420</v>
      </c>
      <c r="C54" s="164" t="s">
        <v>486</v>
      </c>
      <c r="D54" s="163">
        <v>1.87</v>
      </c>
      <c r="E54" s="163">
        <f t="shared" si="0"/>
        <v>0.1167879929452558</v>
      </c>
      <c r="F54" s="163">
        <f t="shared" si="1"/>
        <v>6.8598528396489222E-2</v>
      </c>
    </row>
    <row r="55" spans="1:6" ht="17.25" x14ac:dyDescent="0.3">
      <c r="A55" s="178" t="s">
        <v>279</v>
      </c>
      <c r="B55" s="179" t="s">
        <v>421</v>
      </c>
      <c r="C55" s="180" t="s">
        <v>482</v>
      </c>
      <c r="D55" s="172">
        <v>1.843</v>
      </c>
      <c r="E55" s="172">
        <f t="shared" si="0"/>
        <v>0.11510174919684836</v>
      </c>
      <c r="F55" s="172">
        <f t="shared" si="1"/>
        <v>6.7608068360817994E-2</v>
      </c>
    </row>
    <row r="56" spans="1:6" x14ac:dyDescent="0.25">
      <c r="A56" s="181" t="s">
        <v>456</v>
      </c>
      <c r="B56" s="49"/>
      <c r="C56" s="182"/>
      <c r="D56" s="183">
        <f>SUM(D2:D55)</f>
        <v>1483.2429999999999</v>
      </c>
      <c r="E56" s="183">
        <f t="shared" si="0"/>
        <v>92.633675411818203</v>
      </c>
      <c r="F56" s="184">
        <f t="shared" si="1"/>
        <v>54.410848692189226</v>
      </c>
    </row>
    <row r="57" spans="1:6" x14ac:dyDescent="0.25">
      <c r="A57" s="181" t="s">
        <v>457</v>
      </c>
      <c r="B57" s="49"/>
      <c r="C57" s="182"/>
      <c r="D57" s="183">
        <f>D58-D56</f>
        <v>117.94899999999984</v>
      </c>
      <c r="E57" s="183">
        <f t="shared" si="0"/>
        <v>7.3663245881817954</v>
      </c>
      <c r="F57" s="184">
        <f t="shared" si="1"/>
        <v>4.3268063239772712</v>
      </c>
    </row>
    <row r="58" spans="1:6" x14ac:dyDescent="0.25">
      <c r="A58" s="181" t="s">
        <v>458</v>
      </c>
      <c r="B58" s="49"/>
      <c r="C58" s="182"/>
      <c r="D58" s="183">
        <f>D60-D59</f>
        <v>1601.1919999999998</v>
      </c>
      <c r="E58" s="183">
        <f t="shared" si="0"/>
        <v>100</v>
      </c>
      <c r="F58" s="184">
        <f t="shared" si="1"/>
        <v>58.737655016166499</v>
      </c>
    </row>
    <row r="59" spans="1:6" x14ac:dyDescent="0.25">
      <c r="A59" s="181" t="s">
        <v>459</v>
      </c>
      <c r="B59" s="49"/>
      <c r="C59" s="182"/>
      <c r="D59" s="183">
        <v>1124.8140000000001</v>
      </c>
      <c r="E59" s="183"/>
      <c r="F59" s="184">
        <f t="shared" si="1"/>
        <v>41.262344983833501</v>
      </c>
    </row>
    <row r="60" spans="1:6" x14ac:dyDescent="0.25">
      <c r="A60" s="181" t="s">
        <v>190</v>
      </c>
      <c r="B60" s="49"/>
      <c r="C60" s="182"/>
      <c r="D60" s="183">
        <v>2726.0059999999999</v>
      </c>
      <c r="E60" s="183"/>
      <c r="F60" s="184">
        <f t="shared" si="1"/>
        <v>100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 1.0</vt:lpstr>
      <vt:lpstr>Table 2.1 </vt:lpstr>
      <vt:lpstr>Table 2.2</vt:lpstr>
      <vt:lpstr>Table 2.3</vt:lpstr>
      <vt:lpstr>Table 3.1 A &amp; 3.1B</vt:lpstr>
      <vt:lpstr>Table 3.2 A &amp; 3.2 B</vt:lpstr>
      <vt:lpstr>Table 4.1A</vt:lpstr>
      <vt:lpstr>Table B</vt:lpstr>
      <vt:lpstr>Table 4.1 B</vt:lpstr>
      <vt:lpstr>Table C1</vt:lpstr>
      <vt:lpstr>Table C2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Zibo Albert</dc:creator>
  <cp:lastModifiedBy>Olerato Masike</cp:lastModifiedBy>
  <dcterms:created xsi:type="dcterms:W3CDTF">2024-09-20T07:33:08Z</dcterms:created>
  <dcterms:modified xsi:type="dcterms:W3CDTF">2024-09-27T07:26:58Z</dcterms:modified>
</cp:coreProperties>
</file>